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Adam\Documents\Tomplast\Kredyt technologiczny\WDROZENIE\ZO 01_03_2023 Hala\"/>
    </mc:Choice>
  </mc:AlternateContent>
  <xr:revisionPtr revIDLastSave="0" documentId="13_ncr:1_{7BE84FB8-04C9-4775-BBAE-A05AEC0FD4DF}" xr6:coauthVersionLast="36" xr6:coauthVersionMax="36" xr10:uidLastSave="{00000000-0000-0000-0000-000000000000}"/>
  <bookViews>
    <workbookView xWindow="0" yWindow="0" windowWidth="24720" windowHeight="11925" xr2:uid="{00000000-000D-0000-FFFF-FFFF00000000}"/>
  </bookViews>
  <sheets>
    <sheet name="kosztorys" sheetId="1" r:id="rId1"/>
    <sheet name="harmonogram-wykres Gantta" sheetId="4" r:id="rId2"/>
    <sheet name="Podsumowanie" sheetId="2" r:id="rId3"/>
  </sheets>
  <definedNames>
    <definedName name="_xlnm.Print_Area" localSheetId="0">kosztorys!$A$3:$J$384</definedName>
    <definedName name="_xlnm.Print_Area" localSheetId="2">Podsumowanie!$A$1:$G$19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6" i="1" l="1"/>
  <c r="M366" i="1"/>
  <c r="L366" i="1"/>
  <c r="K366" i="1"/>
  <c r="P366" i="1"/>
  <c r="I220" i="1" l="1"/>
  <c r="U220" i="1" s="1"/>
  <c r="I217" i="1"/>
  <c r="S217" i="1" s="1"/>
  <c r="X217" i="1" s="1"/>
  <c r="F1" i="2"/>
  <c r="B13" i="4"/>
  <c r="B12" i="4"/>
  <c r="B11" i="4"/>
  <c r="B10" i="4"/>
  <c r="B9" i="4"/>
  <c r="B8" i="4"/>
  <c r="W1" i="4"/>
  <c r="I340" i="1"/>
  <c r="U340" i="1" s="1"/>
  <c r="I337" i="1"/>
  <c r="U337" i="1" s="1"/>
  <c r="B12" i="2"/>
  <c r="B11" i="2"/>
  <c r="B10" i="2"/>
  <c r="B9" i="2"/>
  <c r="B8" i="2"/>
  <c r="B7" i="2"/>
  <c r="T217" i="1" l="1"/>
  <c r="U217" i="1"/>
  <c r="R220" i="1"/>
  <c r="W220" i="1" s="1"/>
  <c r="S220" i="1"/>
  <c r="X220" i="1" s="1"/>
  <c r="R217" i="1"/>
  <c r="W217" i="1" s="1"/>
  <c r="T220" i="1"/>
  <c r="T337" i="1"/>
  <c r="R340" i="1"/>
  <c r="W340" i="1" s="1"/>
  <c r="S340" i="1"/>
  <c r="X340" i="1" s="1"/>
  <c r="T340" i="1"/>
  <c r="R337" i="1"/>
  <c r="W337" i="1" s="1"/>
  <c r="S337" i="1"/>
  <c r="X337" i="1" s="1"/>
  <c r="I62" i="1"/>
  <c r="U62" i="1" s="1"/>
  <c r="I68" i="1"/>
  <c r="I374" i="1"/>
  <c r="I373" i="1"/>
  <c r="I366" i="1"/>
  <c r="I360" i="1"/>
  <c r="U360" i="1" s="1"/>
  <c r="I354" i="1"/>
  <c r="U354" i="1" s="1"/>
  <c r="I351" i="1"/>
  <c r="I350" i="1"/>
  <c r="I325" i="1"/>
  <c r="R325" i="1" s="1"/>
  <c r="I318" i="1"/>
  <c r="T318" i="1" s="1"/>
  <c r="I344" i="1"/>
  <c r="R344" i="1" s="1"/>
  <c r="I332" i="1"/>
  <c r="T332" i="1" s="1"/>
  <c r="I313" i="1"/>
  <c r="S313" i="1" s="1"/>
  <c r="X313" i="1" s="1"/>
  <c r="I306" i="1"/>
  <c r="U306" i="1" s="1"/>
  <c r="I303" i="1"/>
  <c r="I302" i="1"/>
  <c r="I249" i="1"/>
  <c r="R249" i="1" s="1"/>
  <c r="W249" i="1" s="1"/>
  <c r="I237" i="1"/>
  <c r="S237" i="1" s="1"/>
  <c r="X237" i="1" s="1"/>
  <c r="I274" i="1"/>
  <c r="T274" i="1" s="1"/>
  <c r="I295" i="1"/>
  <c r="U295" i="1" s="1"/>
  <c r="I289" i="1"/>
  <c r="U289" i="1" s="1"/>
  <c r="I268" i="1"/>
  <c r="U268" i="1" s="1"/>
  <c r="I265" i="1"/>
  <c r="U265" i="1" s="1"/>
  <c r="I261" i="1"/>
  <c r="R261" i="1" s="1"/>
  <c r="W261" i="1" s="1"/>
  <c r="I258" i="1"/>
  <c r="U258" i="1" s="1"/>
  <c r="I245" i="1"/>
  <c r="U245" i="1" s="1"/>
  <c r="I241" i="1"/>
  <c r="S241" i="1" s="1"/>
  <c r="X241" i="1" s="1"/>
  <c r="I234" i="1"/>
  <c r="I233" i="1"/>
  <c r="I225" i="1"/>
  <c r="U225" i="1" s="1"/>
  <c r="I230" i="1"/>
  <c r="R230" i="1" s="1"/>
  <c r="I223" i="1"/>
  <c r="U223" i="1" s="1"/>
  <c r="I212" i="1"/>
  <c r="U212" i="1" s="1"/>
  <c r="I206" i="1"/>
  <c r="T206" i="1" s="1"/>
  <c r="I201" i="1"/>
  <c r="R201" i="1" s="1"/>
  <c r="W201" i="1" s="1"/>
  <c r="I196" i="1"/>
  <c r="U196" i="1" s="1"/>
  <c r="I191" i="1"/>
  <c r="U191" i="1" s="1"/>
  <c r="I184" i="1"/>
  <c r="U184" i="1" s="1"/>
  <c r="I177" i="1"/>
  <c r="U177" i="1" s="1"/>
  <c r="I170" i="1"/>
  <c r="U170" i="1" s="1"/>
  <c r="I163" i="1"/>
  <c r="U163" i="1" s="1"/>
  <c r="I156" i="1"/>
  <c r="U156" i="1" s="1"/>
  <c r="I149" i="1"/>
  <c r="U149" i="1" s="1"/>
  <c r="I142" i="1"/>
  <c r="U142" i="1" s="1"/>
  <c r="I135" i="1"/>
  <c r="T135" i="1" s="1"/>
  <c r="I118" i="1"/>
  <c r="U118" i="1" s="1"/>
  <c r="I116" i="1"/>
  <c r="U116" i="1" s="1"/>
  <c r="I114" i="1"/>
  <c r="U114" i="1" s="1"/>
  <c r="I112" i="1"/>
  <c r="S112" i="1" s="1"/>
  <c r="X112" i="1" s="1"/>
  <c r="I110" i="1"/>
  <c r="T110" i="1" s="1"/>
  <c r="I108" i="1"/>
  <c r="T108" i="1" s="1"/>
  <c r="I106" i="1"/>
  <c r="R106" i="1" s="1"/>
  <c r="W106" i="1" s="1"/>
  <c r="I102" i="1"/>
  <c r="U102" i="1" s="1"/>
  <c r="I96" i="1"/>
  <c r="T96" i="1" s="1"/>
  <c r="I90" i="1"/>
  <c r="T90" i="1" s="1"/>
  <c r="I84" i="1"/>
  <c r="S84" i="1" s="1"/>
  <c r="X84" i="1" s="1"/>
  <c r="I125" i="1"/>
  <c r="I124" i="1"/>
  <c r="I74" i="1"/>
  <c r="I56" i="1"/>
  <c r="R56" i="1" s="1"/>
  <c r="I50" i="1"/>
  <c r="U50" i="1" s="1"/>
  <c r="I44" i="1"/>
  <c r="U44" i="1" s="1"/>
  <c r="I38" i="1"/>
  <c r="U38" i="1" s="1"/>
  <c r="I14" i="1"/>
  <c r="U14" i="1" s="1"/>
  <c r="I19" i="1"/>
  <c r="I26" i="1"/>
  <c r="U26" i="1" s="1"/>
  <c r="I32" i="1"/>
  <c r="R32" i="1" s="1"/>
  <c r="W32" i="1" s="1"/>
  <c r="I10" i="1"/>
  <c r="I128" i="1"/>
  <c r="S128" i="1" s="1"/>
  <c r="X128" i="1" s="1"/>
  <c r="P14" i="1"/>
  <c r="K14" i="1" s="1"/>
  <c r="P116" i="1"/>
  <c r="K116" i="1" s="1"/>
  <c r="M116" i="1" s="1"/>
  <c r="I81" i="1"/>
  <c r="I80" i="1"/>
  <c r="P26" i="1"/>
  <c r="M26" i="1" s="1"/>
  <c r="M62" i="1" s="1"/>
  <c r="P10" i="1"/>
  <c r="K10" i="1" s="1"/>
  <c r="P19" i="1"/>
  <c r="L19" i="1" s="1"/>
  <c r="V217" i="1" l="1"/>
  <c r="Y217" i="1" s="1"/>
  <c r="V220" i="1"/>
  <c r="Y220" i="1" s="1"/>
  <c r="V337" i="1"/>
  <c r="Y337" i="1" s="1"/>
  <c r="V340" i="1"/>
  <c r="Y340" i="1" s="1"/>
  <c r="U366" i="1"/>
  <c r="I372" i="1"/>
  <c r="U68" i="1"/>
  <c r="R68" i="1"/>
  <c r="T74" i="1"/>
  <c r="U74" i="1"/>
  <c r="S74" i="1"/>
  <c r="X74" i="1" s="1"/>
  <c r="R74" i="1"/>
  <c r="T62" i="1"/>
  <c r="S68" i="1"/>
  <c r="X68" i="1" s="1"/>
  <c r="T68" i="1"/>
  <c r="T313" i="1"/>
  <c r="S344" i="1"/>
  <c r="X344" i="1" s="1"/>
  <c r="R313" i="1"/>
  <c r="W313" i="1" s="1"/>
  <c r="U332" i="1"/>
  <c r="T325" i="1"/>
  <c r="S318" i="1"/>
  <c r="X318" i="1" s="1"/>
  <c r="U318" i="1"/>
  <c r="U325" i="1"/>
  <c r="S325" i="1"/>
  <c r="X325" i="1" s="1"/>
  <c r="I349" i="1"/>
  <c r="I352" i="1" s="1"/>
  <c r="S332" i="1"/>
  <c r="X332" i="1" s="1"/>
  <c r="W325" i="1"/>
  <c r="U313" i="1"/>
  <c r="T344" i="1"/>
  <c r="R306" i="1"/>
  <c r="W306" i="1" s="1"/>
  <c r="U344" i="1"/>
  <c r="S306" i="1"/>
  <c r="X306" i="1" s="1"/>
  <c r="R318" i="1"/>
  <c r="W318" i="1" s="1"/>
  <c r="R332" i="1"/>
  <c r="W332" i="1" s="1"/>
  <c r="T306" i="1"/>
  <c r="S366" i="1"/>
  <c r="X366" i="1" s="1"/>
  <c r="R366" i="1"/>
  <c r="T366" i="1"/>
  <c r="R360" i="1"/>
  <c r="S360" i="1"/>
  <c r="X360" i="1" s="1"/>
  <c r="T360" i="1"/>
  <c r="R354" i="1"/>
  <c r="S354" i="1"/>
  <c r="X354" i="1" s="1"/>
  <c r="T354" i="1"/>
  <c r="T237" i="1"/>
  <c r="U249" i="1"/>
  <c r="S249" i="1"/>
  <c r="X249" i="1" s="1"/>
  <c r="S274" i="1"/>
  <c r="X274" i="1" s="1"/>
  <c r="U274" i="1"/>
  <c r="U241" i="1"/>
  <c r="T249" i="1"/>
  <c r="I232" i="1"/>
  <c r="I235" i="1" s="1"/>
  <c r="R258" i="1"/>
  <c r="W258" i="1" s="1"/>
  <c r="R274" i="1"/>
  <c r="W274" i="1" s="1"/>
  <c r="I301" i="1"/>
  <c r="I304" i="1" s="1"/>
  <c r="W344" i="1"/>
  <c r="R295" i="1"/>
  <c r="W295" i="1" s="1"/>
  <c r="S295" i="1"/>
  <c r="X295" i="1" s="1"/>
  <c r="T295" i="1"/>
  <c r="S261" i="1"/>
  <c r="X261" i="1" s="1"/>
  <c r="T261" i="1"/>
  <c r="U261" i="1"/>
  <c r="R268" i="1"/>
  <c r="W268" i="1" s="1"/>
  <c r="R237" i="1"/>
  <c r="U237" i="1"/>
  <c r="R225" i="1"/>
  <c r="W225" i="1" s="1"/>
  <c r="S258" i="1"/>
  <c r="X258" i="1" s="1"/>
  <c r="T258" i="1"/>
  <c r="R90" i="1"/>
  <c r="W90" i="1" s="1"/>
  <c r="T225" i="1"/>
  <c r="R241" i="1"/>
  <c r="W241" i="1" s="1"/>
  <c r="S268" i="1"/>
  <c r="X268" i="1" s="1"/>
  <c r="S225" i="1"/>
  <c r="X225" i="1" s="1"/>
  <c r="T241" i="1"/>
  <c r="T268" i="1"/>
  <c r="R289" i="1"/>
  <c r="W289" i="1" s="1"/>
  <c r="T289" i="1"/>
  <c r="S289" i="1"/>
  <c r="X289" i="1" s="1"/>
  <c r="S265" i="1"/>
  <c r="X265" i="1" s="1"/>
  <c r="T265" i="1"/>
  <c r="R265" i="1"/>
  <c r="S245" i="1"/>
  <c r="X245" i="1" s="1"/>
  <c r="T245" i="1"/>
  <c r="R245" i="1"/>
  <c r="W230" i="1"/>
  <c r="S230" i="1"/>
  <c r="X230" i="1" s="1"/>
  <c r="T230" i="1"/>
  <c r="U230" i="1"/>
  <c r="R223" i="1"/>
  <c r="S223" i="1"/>
  <c r="X223" i="1" s="1"/>
  <c r="T223" i="1"/>
  <c r="R212" i="1"/>
  <c r="W212" i="1" s="1"/>
  <c r="S212" i="1"/>
  <c r="X212" i="1" s="1"/>
  <c r="T212" i="1"/>
  <c r="T201" i="1"/>
  <c r="S206" i="1"/>
  <c r="X206" i="1" s="1"/>
  <c r="U206" i="1"/>
  <c r="R206" i="1"/>
  <c r="U201" i="1"/>
  <c r="S201" i="1"/>
  <c r="X201" i="1" s="1"/>
  <c r="R196" i="1"/>
  <c r="S196" i="1"/>
  <c r="T196" i="1"/>
  <c r="R191" i="1"/>
  <c r="S191" i="1"/>
  <c r="X191" i="1" s="1"/>
  <c r="T191" i="1"/>
  <c r="R170" i="1"/>
  <c r="W170" i="1" s="1"/>
  <c r="T170" i="1"/>
  <c r="S106" i="1"/>
  <c r="X106" i="1" s="1"/>
  <c r="S108" i="1"/>
  <c r="X108" i="1" s="1"/>
  <c r="U108" i="1"/>
  <c r="R108" i="1"/>
  <c r="W108" i="1" s="1"/>
  <c r="S170" i="1"/>
  <c r="X170" i="1" s="1"/>
  <c r="R184" i="1"/>
  <c r="S184" i="1"/>
  <c r="X184" i="1" s="1"/>
  <c r="T184" i="1"/>
  <c r="R177" i="1"/>
  <c r="S177" i="1"/>
  <c r="X177" i="1" s="1"/>
  <c r="T177" i="1"/>
  <c r="R163" i="1"/>
  <c r="S163" i="1"/>
  <c r="X163" i="1" s="1"/>
  <c r="T163" i="1"/>
  <c r="R156" i="1"/>
  <c r="S156" i="1"/>
  <c r="X156" i="1" s="1"/>
  <c r="T156" i="1"/>
  <c r="R110" i="1"/>
  <c r="W110" i="1" s="1"/>
  <c r="S149" i="1"/>
  <c r="X149" i="1" s="1"/>
  <c r="R149" i="1"/>
  <c r="W149" i="1" s="1"/>
  <c r="T149" i="1"/>
  <c r="S110" i="1"/>
  <c r="X110" i="1" s="1"/>
  <c r="I79" i="1"/>
  <c r="I82" i="1" s="1"/>
  <c r="T116" i="1"/>
  <c r="R142" i="1"/>
  <c r="W142" i="1" s="1"/>
  <c r="T128" i="1"/>
  <c r="U90" i="1"/>
  <c r="U128" i="1"/>
  <c r="S96" i="1"/>
  <c r="X96" i="1" s="1"/>
  <c r="S142" i="1"/>
  <c r="X142" i="1" s="1"/>
  <c r="T142" i="1"/>
  <c r="U112" i="1"/>
  <c r="I123" i="1"/>
  <c r="I126" i="1" s="1"/>
  <c r="R112" i="1"/>
  <c r="W112" i="1" s="1"/>
  <c r="R114" i="1"/>
  <c r="W114" i="1" s="1"/>
  <c r="S90" i="1"/>
  <c r="X90" i="1" s="1"/>
  <c r="S114" i="1"/>
  <c r="X114" i="1" s="1"/>
  <c r="R128" i="1"/>
  <c r="T112" i="1"/>
  <c r="T114" i="1"/>
  <c r="R135" i="1"/>
  <c r="S135" i="1"/>
  <c r="U135" i="1"/>
  <c r="R118" i="1"/>
  <c r="S118" i="1"/>
  <c r="X118" i="1" s="1"/>
  <c r="T118" i="1"/>
  <c r="U110" i="1"/>
  <c r="S116" i="1"/>
  <c r="X116" i="1" s="1"/>
  <c r="U106" i="1"/>
  <c r="T106" i="1"/>
  <c r="R102" i="1"/>
  <c r="W102" i="1" s="1"/>
  <c r="S102" i="1"/>
  <c r="X102" i="1" s="1"/>
  <c r="T102" i="1"/>
  <c r="U96" i="1"/>
  <c r="R96" i="1"/>
  <c r="W96" i="1" s="1"/>
  <c r="R84" i="1"/>
  <c r="W84" i="1" s="1"/>
  <c r="T84" i="1"/>
  <c r="U84" i="1"/>
  <c r="R116" i="1"/>
  <c r="W116" i="1" s="1"/>
  <c r="M10" i="1"/>
  <c r="R50" i="1"/>
  <c r="W50" i="1" s="1"/>
  <c r="T26" i="1"/>
  <c r="S50" i="1"/>
  <c r="X50" i="1" s="1"/>
  <c r="T50" i="1"/>
  <c r="R38" i="1"/>
  <c r="W38" i="1" s="1"/>
  <c r="S38" i="1"/>
  <c r="X38" i="1" s="1"/>
  <c r="T38" i="1"/>
  <c r="U10" i="1"/>
  <c r="R44" i="1"/>
  <c r="W44" i="1" s="1"/>
  <c r="W56" i="1"/>
  <c r="S56" i="1"/>
  <c r="X56" i="1" s="1"/>
  <c r="T56" i="1"/>
  <c r="U56" i="1"/>
  <c r="S44" i="1"/>
  <c r="X44" i="1" s="1"/>
  <c r="T44" i="1"/>
  <c r="R14" i="1"/>
  <c r="W14" i="1" s="1"/>
  <c r="U19" i="1"/>
  <c r="S19" i="1"/>
  <c r="X19" i="1" s="1"/>
  <c r="S32" i="1"/>
  <c r="X32" i="1" s="1"/>
  <c r="U32" i="1"/>
  <c r="T32" i="1"/>
  <c r="R10" i="1"/>
  <c r="L14" i="1"/>
  <c r="S14" i="1" s="1"/>
  <c r="X14" i="1" s="1"/>
  <c r="L10" i="1"/>
  <c r="M14" i="1"/>
  <c r="T14" i="1" s="1"/>
  <c r="M19" i="1"/>
  <c r="T19" i="1" s="1"/>
  <c r="K19" i="1"/>
  <c r="R19" i="1" s="1"/>
  <c r="L26" i="1"/>
  <c r="K26" i="1"/>
  <c r="T10" i="1" l="1"/>
  <c r="T372" i="1"/>
  <c r="E12" i="2" s="1"/>
  <c r="S10" i="1"/>
  <c r="X10" i="1" s="1"/>
  <c r="S372" i="1"/>
  <c r="D12" i="2" s="1"/>
  <c r="U372" i="1"/>
  <c r="F12" i="2" s="1"/>
  <c r="V344" i="1"/>
  <c r="Y344" i="1" s="1"/>
  <c r="R26" i="1"/>
  <c r="W26" i="1" s="1"/>
  <c r="K62" i="1"/>
  <c r="R62" i="1" s="1"/>
  <c r="W62" i="1" s="1"/>
  <c r="S26" i="1"/>
  <c r="X26" i="1" s="1"/>
  <c r="L62" i="1"/>
  <c r="S62" i="1" s="1"/>
  <c r="X62" i="1" s="1"/>
  <c r="W68" i="1"/>
  <c r="V68" i="1"/>
  <c r="V313" i="1"/>
  <c r="Y313" i="1" s="1"/>
  <c r="T349" i="1"/>
  <c r="X349" i="1"/>
  <c r="U349" i="1"/>
  <c r="V318" i="1"/>
  <c r="Y318" i="1" s="1"/>
  <c r="S349" i="1"/>
  <c r="R372" i="1"/>
  <c r="C12" i="2" s="1"/>
  <c r="R349" i="1"/>
  <c r="V325" i="1"/>
  <c r="Y325" i="1" s="1"/>
  <c r="V306" i="1"/>
  <c r="Y306" i="1" s="1"/>
  <c r="V332" i="1"/>
  <c r="Y332" i="1" s="1"/>
  <c r="X372" i="1"/>
  <c r="W366" i="1"/>
  <c r="V366" i="1"/>
  <c r="W360" i="1"/>
  <c r="V360" i="1"/>
  <c r="W354" i="1"/>
  <c r="V354" i="1"/>
  <c r="V241" i="1"/>
  <c r="Y241" i="1" s="1"/>
  <c r="V249" i="1"/>
  <c r="Y249" i="1" s="1"/>
  <c r="T301" i="1"/>
  <c r="V274" i="1"/>
  <c r="Y274" i="1" s="1"/>
  <c r="X301" i="1"/>
  <c r="V258" i="1"/>
  <c r="Y258" i="1" s="1"/>
  <c r="U232" i="1"/>
  <c r="U301" i="1"/>
  <c r="V225" i="1"/>
  <c r="Y225" i="1" s="1"/>
  <c r="W237" i="1"/>
  <c r="R301" i="1"/>
  <c r="T232" i="1"/>
  <c r="V261" i="1"/>
  <c r="Y261" i="1" s="1"/>
  <c r="X135" i="1"/>
  <c r="S232" i="1"/>
  <c r="W128" i="1"/>
  <c r="R232" i="1"/>
  <c r="S301" i="1"/>
  <c r="V295" i="1"/>
  <c r="Y295" i="1" s="1"/>
  <c r="V268" i="1"/>
  <c r="Y268" i="1" s="1"/>
  <c r="V237" i="1"/>
  <c r="X196" i="1"/>
  <c r="V289" i="1"/>
  <c r="Y289" i="1" s="1"/>
  <c r="W265" i="1"/>
  <c r="V265" i="1"/>
  <c r="W245" i="1"/>
  <c r="V245" i="1"/>
  <c r="V230" i="1"/>
  <c r="Y230" i="1" s="1"/>
  <c r="V212" i="1"/>
  <c r="Y212" i="1" s="1"/>
  <c r="V223" i="1"/>
  <c r="W223" i="1"/>
  <c r="V201" i="1"/>
  <c r="Y201" i="1" s="1"/>
  <c r="W206" i="1"/>
  <c r="V206" i="1"/>
  <c r="V196" i="1"/>
  <c r="W196" i="1"/>
  <c r="W191" i="1"/>
  <c r="V191" i="1"/>
  <c r="V108" i="1"/>
  <c r="Y108" i="1" s="1"/>
  <c r="V170" i="1"/>
  <c r="Y170" i="1" s="1"/>
  <c r="V142" i="1"/>
  <c r="Y142" i="1" s="1"/>
  <c r="W184" i="1"/>
  <c r="V184" i="1"/>
  <c r="W177" i="1"/>
  <c r="V177" i="1"/>
  <c r="W163" i="1"/>
  <c r="V163" i="1"/>
  <c r="W156" i="1"/>
  <c r="V156" i="1"/>
  <c r="V149" i="1"/>
  <c r="Y149" i="1" s="1"/>
  <c r="V128" i="1"/>
  <c r="V110" i="1"/>
  <c r="Y110" i="1" s="1"/>
  <c r="X123" i="1"/>
  <c r="V114" i="1"/>
  <c r="Y114" i="1" s="1"/>
  <c r="V112" i="1"/>
  <c r="Y112" i="1" s="1"/>
  <c r="V84" i="1"/>
  <c r="Y84" i="1" s="1"/>
  <c r="V118" i="1"/>
  <c r="V106" i="1"/>
  <c r="Y106" i="1" s="1"/>
  <c r="V90" i="1"/>
  <c r="Y90" i="1" s="1"/>
  <c r="W118" i="1"/>
  <c r="W123" i="1" s="1"/>
  <c r="V102" i="1"/>
  <c r="Y102" i="1" s="1"/>
  <c r="R123" i="1"/>
  <c r="V96" i="1"/>
  <c r="Y96" i="1" s="1"/>
  <c r="S123" i="1"/>
  <c r="W135" i="1"/>
  <c r="V135" i="1"/>
  <c r="T123" i="1"/>
  <c r="U123" i="1"/>
  <c r="V116" i="1"/>
  <c r="Y116" i="1" s="1"/>
  <c r="V50" i="1"/>
  <c r="Y50" i="1" s="1"/>
  <c r="V38" i="1"/>
  <c r="Y38" i="1" s="1"/>
  <c r="V56" i="1"/>
  <c r="Y56" i="1" s="1"/>
  <c r="U79" i="1"/>
  <c r="W74" i="1"/>
  <c r="V74" i="1"/>
  <c r="V44" i="1"/>
  <c r="Y44" i="1" s="1"/>
  <c r="V14" i="1"/>
  <c r="Y14" i="1" s="1"/>
  <c r="V19" i="1"/>
  <c r="W19" i="1"/>
  <c r="V32" i="1"/>
  <c r="Y32" i="1" s="1"/>
  <c r="W10" i="1"/>
  <c r="V10" i="1" l="1"/>
  <c r="Y10" i="1" s="1"/>
  <c r="T79" i="1"/>
  <c r="I375" i="1"/>
  <c r="I376" i="1" s="1"/>
  <c r="X79" i="1"/>
  <c r="S79" i="1"/>
  <c r="V26" i="1"/>
  <c r="Y26" i="1" s="1"/>
  <c r="R79" i="1"/>
  <c r="V62" i="1"/>
  <c r="Y62" i="1" s="1"/>
  <c r="Y68" i="1"/>
  <c r="W349" i="1"/>
  <c r="Y366" i="1"/>
  <c r="W372" i="1"/>
  <c r="Y354" i="1"/>
  <c r="V349" i="1"/>
  <c r="Y360" i="1"/>
  <c r="Y245" i="1"/>
  <c r="Y237" i="1"/>
  <c r="V301" i="1"/>
  <c r="M302" i="1" s="1"/>
  <c r="T302" i="1" s="1"/>
  <c r="Y128" i="1"/>
  <c r="V232" i="1"/>
  <c r="L233" i="1" s="1"/>
  <c r="S233" i="1" s="1"/>
  <c r="W301" i="1"/>
  <c r="W232" i="1"/>
  <c r="X232" i="1"/>
  <c r="Y265" i="1"/>
  <c r="Y223" i="1"/>
  <c r="Y206" i="1"/>
  <c r="Y191" i="1"/>
  <c r="Y196" i="1"/>
  <c r="Y184" i="1"/>
  <c r="Y177" i="1"/>
  <c r="Y163" i="1"/>
  <c r="Y156" i="1"/>
  <c r="Y118" i="1"/>
  <c r="Y123" i="1" s="1"/>
  <c r="Y135" i="1"/>
  <c r="V123" i="1"/>
  <c r="Y74" i="1"/>
  <c r="W79" i="1"/>
  <c r="Y19" i="1"/>
  <c r="V372" i="1" l="1"/>
  <c r="G12" i="2" s="1"/>
  <c r="Y349" i="1"/>
  <c r="V79" i="1"/>
  <c r="N80" i="1" s="1"/>
  <c r="Y372" i="1"/>
  <c r="K350" i="1"/>
  <c r="R350" i="1" s="1"/>
  <c r="L350" i="1"/>
  <c r="S350" i="1" s="1"/>
  <c r="M350" i="1"/>
  <c r="T350" i="1" s="1"/>
  <c r="N350" i="1"/>
  <c r="U350" i="1" s="1"/>
  <c r="N233" i="1"/>
  <c r="Y301" i="1"/>
  <c r="M233" i="1"/>
  <c r="K233" i="1"/>
  <c r="L302" i="1"/>
  <c r="S302" i="1" s="1"/>
  <c r="N302" i="1"/>
  <c r="U302" i="1" s="1"/>
  <c r="Y232" i="1"/>
  <c r="M303" i="1"/>
  <c r="T303" i="1" s="1"/>
  <c r="T304" i="1" s="1"/>
  <c r="E10" i="2" s="1"/>
  <c r="K302" i="1"/>
  <c r="R302" i="1" s="1"/>
  <c r="L234" i="1"/>
  <c r="L124" i="1"/>
  <c r="S124" i="1" s="1"/>
  <c r="M124" i="1"/>
  <c r="T124" i="1" s="1"/>
  <c r="K124" i="1"/>
  <c r="R124" i="1" s="1"/>
  <c r="N124" i="1"/>
  <c r="U124" i="1" s="1"/>
  <c r="Y79" i="1"/>
  <c r="N373" i="1" l="1"/>
  <c r="U373" i="1" s="1"/>
  <c r="M373" i="1"/>
  <c r="T373" i="1" s="1"/>
  <c r="L373" i="1"/>
  <c r="S373" i="1" s="1"/>
  <c r="X373" i="1" s="1"/>
  <c r="K373" i="1"/>
  <c r="R373" i="1" s="1"/>
  <c r="K234" i="1"/>
  <c r="R233" i="1"/>
  <c r="S234" i="1"/>
  <c r="X234" i="1" s="1"/>
  <c r="M234" i="1"/>
  <c r="T234" i="1" s="1"/>
  <c r="T233" i="1"/>
  <c r="U233" i="1"/>
  <c r="N81" i="1"/>
  <c r="U81" i="1" s="1"/>
  <c r="U80" i="1"/>
  <c r="M80" i="1"/>
  <c r="L80" i="1"/>
  <c r="K80" i="1"/>
  <c r="N351" i="1"/>
  <c r="U351" i="1" s="1"/>
  <c r="U352" i="1" s="1"/>
  <c r="F11" i="2" s="1"/>
  <c r="M351" i="1"/>
  <c r="T351" i="1" s="1"/>
  <c r="T352" i="1" s="1"/>
  <c r="E11" i="2" s="1"/>
  <c r="L351" i="1"/>
  <c r="K351" i="1"/>
  <c r="R351" i="1" s="1"/>
  <c r="N234" i="1"/>
  <c r="U234" i="1" s="1"/>
  <c r="N303" i="1"/>
  <c r="U303" i="1" s="1"/>
  <c r="U304" i="1" s="1"/>
  <c r="F10" i="2" s="1"/>
  <c r="L303" i="1"/>
  <c r="S303" i="1" s="1"/>
  <c r="K303" i="1"/>
  <c r="R303" i="1" s="1"/>
  <c r="X233" i="1"/>
  <c r="N125" i="1"/>
  <c r="U125" i="1" s="1"/>
  <c r="U126" i="1" s="1"/>
  <c r="F8" i="2" s="1"/>
  <c r="K125" i="1"/>
  <c r="R125" i="1" s="1"/>
  <c r="R126" i="1" s="1"/>
  <c r="C8" i="2" s="1"/>
  <c r="M125" i="1"/>
  <c r="T125" i="1" s="1"/>
  <c r="T126" i="1" s="1"/>
  <c r="E8" i="2" s="1"/>
  <c r="L125" i="1"/>
  <c r="K374" i="1" l="1"/>
  <c r="R374" i="1" s="1"/>
  <c r="W374" i="1" s="1"/>
  <c r="M374" i="1"/>
  <c r="T374" i="1" s="1"/>
  <c r="T375" i="1" s="1"/>
  <c r="N374" i="1"/>
  <c r="U374" i="1" s="1"/>
  <c r="U375" i="1" s="1"/>
  <c r="L374" i="1"/>
  <c r="S374" i="1" s="1"/>
  <c r="X374" i="1" s="1"/>
  <c r="T235" i="1"/>
  <c r="E9" i="2" s="1"/>
  <c r="V233" i="1"/>
  <c r="S235" i="1"/>
  <c r="X235" i="1" s="1"/>
  <c r="S351" i="1"/>
  <c r="X351" i="1" s="1"/>
  <c r="U235" i="1"/>
  <c r="F9" i="2" s="1"/>
  <c r="R234" i="1"/>
  <c r="V234" i="1" s="1"/>
  <c r="S125" i="1"/>
  <c r="S126" i="1" s="1"/>
  <c r="U82" i="1"/>
  <c r="F7" i="2" s="1"/>
  <c r="K81" i="1"/>
  <c r="R81" i="1" s="1"/>
  <c r="W81" i="1" s="1"/>
  <c r="R80" i="1"/>
  <c r="W80" i="1" s="1"/>
  <c r="S80" i="1"/>
  <c r="X80" i="1" s="1"/>
  <c r="M81" i="1"/>
  <c r="T81" i="1" s="1"/>
  <c r="T80" i="1"/>
  <c r="L81" i="1"/>
  <c r="R352" i="1"/>
  <c r="W350" i="1"/>
  <c r="V350" i="1"/>
  <c r="X350" i="1"/>
  <c r="W351" i="1"/>
  <c r="W373" i="1"/>
  <c r="V373" i="1"/>
  <c r="W126" i="1"/>
  <c r="W233" i="1"/>
  <c r="X302" i="1"/>
  <c r="S304" i="1"/>
  <c r="X303" i="1"/>
  <c r="R304" i="1"/>
  <c r="W302" i="1"/>
  <c r="V302" i="1"/>
  <c r="X124" i="1"/>
  <c r="V124" i="1"/>
  <c r="W124" i="1"/>
  <c r="W125" i="1"/>
  <c r="R375" i="1" l="1"/>
  <c r="W375" i="1" s="1"/>
  <c r="S375" i="1"/>
  <c r="X375" i="1" s="1"/>
  <c r="V374" i="1"/>
  <c r="Y374" i="1" s="1"/>
  <c r="V351" i="1"/>
  <c r="Y351" i="1" s="1"/>
  <c r="V125" i="1"/>
  <c r="V126" i="1" s="1"/>
  <c r="G8" i="2" s="1"/>
  <c r="I8" i="2" s="1"/>
  <c r="D9" i="2"/>
  <c r="Y233" i="1"/>
  <c r="F13" i="2"/>
  <c r="S352" i="1"/>
  <c r="X352" i="1" s="1"/>
  <c r="W352" i="1"/>
  <c r="C11" i="2"/>
  <c r="W304" i="1"/>
  <c r="C10" i="2"/>
  <c r="X304" i="1"/>
  <c r="D10" i="2"/>
  <c r="R235" i="1"/>
  <c r="W234" i="1"/>
  <c r="Y234" i="1" s="1"/>
  <c r="V235" i="1"/>
  <c r="G9" i="2" s="1"/>
  <c r="I9" i="2" s="1"/>
  <c r="X126" i="1"/>
  <c r="D8" i="2"/>
  <c r="X125" i="1"/>
  <c r="U376" i="1"/>
  <c r="T82" i="1"/>
  <c r="E7" i="2" s="1"/>
  <c r="E13" i="2" s="1"/>
  <c r="S81" i="1"/>
  <c r="X81" i="1" s="1"/>
  <c r="R82" i="1"/>
  <c r="V80" i="1"/>
  <c r="Y80" i="1" s="1"/>
  <c r="Y350" i="1"/>
  <c r="Y373" i="1"/>
  <c r="W303" i="1"/>
  <c r="V303" i="1"/>
  <c r="V304" i="1" s="1"/>
  <c r="Y302" i="1"/>
  <c r="Y124" i="1"/>
  <c r="V375" i="1" l="1"/>
  <c r="Y375" i="1" s="1"/>
  <c r="D11" i="2"/>
  <c r="Y125" i="1"/>
  <c r="V352" i="1"/>
  <c r="G11" i="2" s="1"/>
  <c r="I11" i="2" s="1"/>
  <c r="T376" i="1"/>
  <c r="E21" i="2" s="1"/>
  <c r="F21" i="2"/>
  <c r="Y126" i="1"/>
  <c r="Y304" i="1"/>
  <c r="G10" i="2"/>
  <c r="I10" i="2" s="1"/>
  <c r="W235" i="1"/>
  <c r="Y235" i="1" s="1"/>
  <c r="C9" i="2"/>
  <c r="S82" i="1"/>
  <c r="X82" i="1" s="1"/>
  <c r="X376" i="1" s="1"/>
  <c r="V81" i="1"/>
  <c r="V82" i="1" s="1"/>
  <c r="G7" i="2" s="1"/>
  <c r="W82" i="1"/>
  <c r="C7" i="2"/>
  <c r="R376" i="1"/>
  <c r="Y303" i="1"/>
  <c r="I12" i="2" l="1"/>
  <c r="Y352" i="1"/>
  <c r="Y81" i="1"/>
  <c r="C13" i="2"/>
  <c r="C21" i="2" s="1"/>
  <c r="W376" i="1"/>
  <c r="S376" i="1"/>
  <c r="D7" i="2"/>
  <c r="D13" i="2" s="1"/>
  <c r="I7" i="2"/>
  <c r="G13" i="2"/>
  <c r="Y82" i="1"/>
  <c r="V376" i="1"/>
  <c r="Y376" i="1" l="1"/>
  <c r="D21" i="2"/>
  <c r="I13" i="2"/>
  <c r="G21" i="2"/>
</calcChain>
</file>

<file path=xl/sharedStrings.xml><?xml version="1.0" encoding="utf-8"?>
<sst xmlns="http://schemas.openxmlformats.org/spreadsheetml/2006/main" count="617" uniqueCount="444">
  <si>
    <t>ROBOTY BUDOWLANE</t>
  </si>
  <si>
    <t>ILOŚĆ</t>
  </si>
  <si>
    <t>CENA JEDN.</t>
  </si>
  <si>
    <t>Konstrukcja hali (sekcja A - część zasadnicza)</t>
  </si>
  <si>
    <t>dotyczy konstrukcji stalowej w osiach 1 - 10 słupów oraz wszystkich stężeń i rygli otworów (SEKCJA A),</t>
  </si>
  <si>
    <t>Konstrukcja wiaty (sekcja B)</t>
  </si>
  <si>
    <t>dotyczy konstrukcji stalowej w osiach 11 - 14 słupów oraz wszystkich stężeń i rygli otworów (SEKCJA B), przylegających do zasadniczego budynku od ściany szczytowej</t>
  </si>
  <si>
    <t>Konstrukcja zadaszenia (sekcja C)</t>
  </si>
  <si>
    <t xml:space="preserve">dotyczy konstrukcji stalowej w osiach 1 – 10 słupów oraz wszystkich stężeń i rygli otworów (SEKCJA C), przylegających do zasadniczego budynku od ściany bocznej </t>
  </si>
  <si>
    <t>Obudowa dachu hali (sekcja A):</t>
  </si>
  <si>
    <t>Obudowa dachu wiaty (sekcja B):</t>
  </si>
  <si>
    <t>kpl</t>
  </si>
  <si>
    <t xml:space="preserve">WARTOŚĆ </t>
  </si>
  <si>
    <t>SEKCJA A</t>
  </si>
  <si>
    <t xml:space="preserve">SEKCJA B </t>
  </si>
  <si>
    <t>SEKCJA C</t>
  </si>
  <si>
    <t xml:space="preserve">SEKCJA D </t>
  </si>
  <si>
    <r>
      <t xml:space="preserve">-     </t>
    </r>
    <r>
      <rPr>
        <sz val="10"/>
        <color theme="1"/>
        <rFont val="Calibri Light"/>
        <family val="2"/>
        <charset val="238"/>
        <scheme val="major"/>
      </rPr>
      <t>dostawa i montaż nowej konstrukcji głównej stalowej hali (słupów, murłat i krokwi),</t>
    </r>
  </si>
  <si>
    <r>
      <t xml:space="preserve">-     </t>
    </r>
    <r>
      <rPr>
        <sz val="10"/>
        <color theme="1"/>
        <rFont val="Calibri Light"/>
        <family val="2"/>
        <charset val="238"/>
        <scheme val="major"/>
      </rPr>
      <t>dostawa i montaż nowych płatwi dachowych,</t>
    </r>
  </si>
  <si>
    <r>
      <t xml:space="preserve">-     </t>
    </r>
    <r>
      <rPr>
        <sz val="10"/>
        <color theme="1"/>
        <rFont val="Calibri Light"/>
        <family val="2"/>
        <charset val="238"/>
        <scheme val="major"/>
      </rPr>
      <t>dostawa i montaż nowych jętek,</t>
    </r>
  </si>
  <si>
    <r>
      <t xml:space="preserve">-     </t>
    </r>
    <r>
      <rPr>
        <sz val="10"/>
        <color theme="1"/>
        <rFont val="Calibri Light"/>
        <family val="2"/>
        <charset val="238"/>
        <scheme val="major"/>
      </rPr>
      <t>dostawa i montaż zastrzałów usztywniających</t>
    </r>
  </si>
  <si>
    <r>
      <t xml:space="preserve">-     </t>
    </r>
    <r>
      <rPr>
        <sz val="10"/>
        <color theme="1"/>
        <rFont val="Calibri Light"/>
        <family val="2"/>
        <charset val="238"/>
        <scheme val="major"/>
      </rPr>
      <t>dostawa i montaż nowej konstrukcji głównej stalowej wiaty (słupów, murłat i krokwi),</t>
    </r>
  </si>
  <si>
    <r>
      <t xml:space="preserve">-     </t>
    </r>
    <r>
      <rPr>
        <sz val="10"/>
        <color theme="1"/>
        <rFont val="Calibri Light"/>
        <family val="2"/>
        <charset val="238"/>
        <scheme val="major"/>
      </rPr>
      <t>dostawa i montaż nowej konstrukcji głównej stalowej zadaszenia (słupów, murłat i krokwi),</t>
    </r>
  </si>
  <si>
    <t xml:space="preserve">WARTOŚĆ OFERTY </t>
  </si>
  <si>
    <t xml:space="preserve">kolumny pomocnicze dla Oferenta do kalkulacji wartości oferty (niewiążące) </t>
  </si>
  <si>
    <t>Obudowa dachu zadaszenia (sekcja C):</t>
  </si>
  <si>
    <t>Obudowa ścian zewnętrznych hali (sekcja A):</t>
  </si>
  <si>
    <t>Rynny i rury spustowe hali (sekcja A):</t>
  </si>
  <si>
    <t>Rynny i rury spustowe wiaty (sekcja B):</t>
  </si>
  <si>
    <t>Rynny i rury spustowe zadaszenia (sekcja C):</t>
  </si>
  <si>
    <t>UWAGI</t>
  </si>
  <si>
    <t>Fundamenty hali (sekcja A - część zasadnicza)</t>
  </si>
  <si>
    <t xml:space="preserve">dotyczy przygotowania posadowienia konstrukcji stalowej w osiach 1 - 10 (sekcja A) pod słupy wraz z przygotowaniem do montażu słupów </t>
  </si>
  <si>
    <t xml:space="preserve">Proporcjonalnie do udziału powierzchni zabudowy w całości </t>
  </si>
  <si>
    <t xml:space="preserve">Przygotowanie gruntu pod posadowienie obiektu </t>
  </si>
  <si>
    <t>dotyczy całości inwestycji w zakresie pod posadowienie obiektu stanowiącego przedmiot postępowania</t>
  </si>
  <si>
    <t xml:space="preserve">dotyczy całości inwestycji w zakresie zagospodarowania terenu </t>
  </si>
  <si>
    <t xml:space="preserve">Ogrodzenie obszaru budowy </t>
  </si>
  <si>
    <t xml:space="preserve">dotyczy przygotowania posadowienia konstrukcji stalowej w osiach 11 - 14 (sekcja B) pod słupy wraz z przygotowaniem do montażu słupów </t>
  </si>
  <si>
    <t xml:space="preserve">dotyczy przygotowania posadowienia konstrukcji stalowej w osiach 1 – 10 słupów (SEKCJA C), przylegających do zasadniczego budynku od ściany bocznej </t>
  </si>
  <si>
    <t>Fundamenty wiaty (sekcja B)</t>
  </si>
  <si>
    <t>Fundamenty zadaszenia (sekcja C)</t>
  </si>
  <si>
    <t xml:space="preserve">Podstawa do oszacowania udzialu </t>
  </si>
  <si>
    <t xml:space="preserve">Przyłącza tymczasowe </t>
  </si>
  <si>
    <t xml:space="preserve">ETAP / PRZEDMIOT </t>
  </si>
  <si>
    <t xml:space="preserve">Okna aluminiowe zewnętrzne w hali: </t>
  </si>
  <si>
    <t>Instalacja wody:</t>
  </si>
  <si>
    <t>- montaż elektrycznego podgrzewacza wody - 1 szt..</t>
  </si>
  <si>
    <t>- instalacja odgromowa,</t>
  </si>
  <si>
    <t>System alarmowy:</t>
  </si>
  <si>
    <t>Wykonanie ścian działowych:</t>
  </si>
  <si>
    <t>2</t>
  </si>
  <si>
    <r>
      <t xml:space="preserve">-      </t>
    </r>
    <r>
      <rPr>
        <sz val="10"/>
        <color theme="1"/>
        <rFont val="Calibri Light"/>
        <family val="2"/>
        <charset val="238"/>
        <scheme val="major"/>
      </rPr>
      <t>prowadzenie wysokie z obniżonym wałem HU,</t>
    </r>
  </si>
  <si>
    <r>
      <t xml:space="preserve">-      </t>
    </r>
    <r>
      <rPr>
        <sz val="10"/>
        <color theme="1"/>
        <rFont val="Calibri Light"/>
        <family val="2"/>
        <charset val="238"/>
        <scheme val="major"/>
      </rPr>
      <t>brama od zewnątrz w kolorach (do wyboru): czerwonym na bazie RAL3000, niebieskim na bazie RAL5010, zielonym na bazie RAL6005, szarym na bazie RAL 7016, brązowym na bazie RAL 8028, biało-szarym na bazie RAL9002, białym na bazie RAL 9010, białym na bazie RAL 9016, srebrnym na bazie RAL 9006 lub srebrnym na bazie RAL 9007,</t>
    </r>
  </si>
  <si>
    <r>
      <t xml:space="preserve">-      </t>
    </r>
    <r>
      <rPr>
        <b/>
        <sz val="10"/>
        <color theme="1"/>
        <rFont val="Calibri Light"/>
        <family val="2"/>
        <charset val="238"/>
        <scheme val="major"/>
      </rPr>
      <t>bez odporności ogniowej,</t>
    </r>
  </si>
  <si>
    <r>
      <t xml:space="preserve">-      </t>
    </r>
    <r>
      <rPr>
        <sz val="10"/>
        <color theme="1"/>
        <rFont val="Calibri Light"/>
        <family val="2"/>
        <charset val="238"/>
        <scheme val="major"/>
      </rPr>
      <t xml:space="preserve">o wym. światła przejścia </t>
    </r>
    <r>
      <rPr>
        <b/>
        <sz val="10"/>
        <color theme="1"/>
        <rFont val="Calibri Light"/>
        <family val="2"/>
        <charset val="238"/>
        <scheme val="major"/>
      </rPr>
      <t>0,90 x 2,00</t>
    </r>
    <r>
      <rPr>
        <sz val="10"/>
        <color theme="1"/>
        <rFont val="Calibri Light"/>
        <family val="2"/>
        <charset val="238"/>
        <scheme val="major"/>
      </rPr>
      <t xml:space="preserve"> m,</t>
    </r>
  </si>
  <si>
    <r>
      <t xml:space="preserve">-      </t>
    </r>
    <r>
      <rPr>
        <sz val="10"/>
        <color theme="1"/>
        <rFont val="Calibri Light"/>
        <family val="2"/>
        <charset val="238"/>
        <scheme val="major"/>
      </rPr>
      <t>na skrzydle dwa zawiasy, jeden konstrukcyjny drugi sprężynowy,</t>
    </r>
  </si>
  <si>
    <r>
      <t xml:space="preserve">-      </t>
    </r>
    <r>
      <rPr>
        <sz val="10"/>
        <color theme="1"/>
        <rFont val="Calibri Light"/>
        <family val="2"/>
        <charset val="238"/>
        <scheme val="major"/>
      </rPr>
      <t>komplet klamek z tworzywa sztucznego w kolorze czarnym,</t>
    </r>
  </si>
  <si>
    <r>
      <t xml:space="preserve">-      </t>
    </r>
    <r>
      <rPr>
        <sz val="10"/>
        <color theme="1"/>
        <rFont val="Calibri Light"/>
        <family val="2"/>
        <charset val="238"/>
        <scheme val="major"/>
      </rPr>
      <t>współczynnik izolacyjności cieplnej ≤1,10 W/m2K,</t>
    </r>
  </si>
  <si>
    <r>
      <t xml:space="preserve">-      </t>
    </r>
    <r>
      <rPr>
        <sz val="10"/>
        <color theme="1"/>
        <rFont val="Calibri Light"/>
        <family val="2"/>
        <charset val="238"/>
        <scheme val="major"/>
      </rPr>
      <t>okucia w kolorze grafitowym,</t>
    </r>
  </si>
  <si>
    <r>
      <t xml:space="preserve">-      </t>
    </r>
    <r>
      <rPr>
        <sz val="10"/>
        <color theme="1"/>
        <rFont val="Calibri Light"/>
        <family val="2"/>
        <charset val="238"/>
        <scheme val="major"/>
      </rPr>
      <t xml:space="preserve">szyby 4T/18ar/4/18ar/4T U=0,5 CR,            </t>
    </r>
  </si>
  <si>
    <r>
      <t xml:space="preserve">-     </t>
    </r>
    <r>
      <rPr>
        <sz val="10"/>
        <color theme="1"/>
        <rFont val="Calibri Light"/>
        <family val="2"/>
        <charset val="238"/>
        <scheme val="major"/>
      </rPr>
      <t>podstawa stalowa ocynkowana, profile aluminiowe niemalowane,</t>
    </r>
  </si>
  <si>
    <r>
      <t xml:space="preserve">-     </t>
    </r>
    <r>
      <rPr>
        <sz val="10"/>
        <color theme="1"/>
        <rFont val="Calibri Light"/>
        <family val="2"/>
        <charset val="238"/>
        <scheme val="major"/>
      </rPr>
      <t>wypełnione płytą z poliwęglanu kanalikowego 4-komorowego NRO o gr. 16 mm,</t>
    </r>
  </si>
  <si>
    <r>
      <t xml:space="preserve">-     </t>
    </r>
    <r>
      <rPr>
        <sz val="10"/>
        <color theme="1"/>
        <rFont val="Calibri Light"/>
        <family val="2"/>
        <charset val="238"/>
        <scheme val="major"/>
      </rPr>
      <t>płyty poliwęglanowe mleczne lub przeźroczyste,</t>
    </r>
  </si>
  <si>
    <r>
      <t xml:space="preserve">- </t>
    </r>
    <r>
      <rPr>
        <sz val="10"/>
        <color theme="1"/>
        <rFont val="Calibri Light"/>
        <family val="2"/>
        <charset val="238"/>
        <scheme val="major"/>
      </rPr>
      <t>przeciwpożarowe wyłączniki prądu,</t>
    </r>
  </si>
  <si>
    <r>
      <t xml:space="preserve">- </t>
    </r>
    <r>
      <rPr>
        <sz val="10"/>
        <color theme="1"/>
        <rFont val="Calibri Light"/>
        <family val="2"/>
        <charset val="238"/>
        <scheme val="major"/>
      </rPr>
      <t>trasy kablowe pod obwody zasilania rozdzielni, gniazd i oświetlenia,</t>
    </r>
  </si>
  <si>
    <r>
      <t xml:space="preserve">- </t>
    </r>
    <r>
      <rPr>
        <sz val="10"/>
        <color theme="1"/>
        <rFont val="Calibri Light"/>
        <family val="2"/>
        <charset val="238"/>
        <scheme val="major"/>
      </rPr>
      <t>uziemienia wyrównawcze,</t>
    </r>
  </si>
  <si>
    <r>
      <t xml:space="preserve">- </t>
    </r>
    <r>
      <rPr>
        <sz val="10"/>
        <color theme="1"/>
        <rFont val="Calibri Light"/>
        <family val="2"/>
        <charset val="238"/>
        <scheme val="major"/>
      </rPr>
      <t>okablowanie gniazd 1F/3F, wypusty, bramy, wentylatory,</t>
    </r>
  </si>
  <si>
    <r>
      <t xml:space="preserve">- </t>
    </r>
    <r>
      <rPr>
        <sz val="10"/>
        <color theme="1"/>
        <rFont val="Calibri Light"/>
        <family val="2"/>
        <charset val="238"/>
        <scheme val="major"/>
      </rPr>
      <t>okablowanie - oświetlenie,</t>
    </r>
  </si>
  <si>
    <r>
      <t xml:space="preserve">- </t>
    </r>
    <r>
      <rPr>
        <sz val="10"/>
        <color theme="1"/>
        <rFont val="Calibri Light"/>
        <family val="2"/>
        <charset val="238"/>
        <scheme val="major"/>
      </rPr>
      <t>elementy gniazd i włączniki,</t>
    </r>
  </si>
  <si>
    <r>
      <t xml:space="preserve">- </t>
    </r>
    <r>
      <rPr>
        <sz val="10"/>
        <color theme="1"/>
        <rFont val="Calibri Light"/>
        <family val="2"/>
        <charset val="238"/>
        <scheme val="major"/>
      </rPr>
      <t>oświetlenie główne i oświetlenie ewakuacyjne,</t>
    </r>
  </si>
  <si>
    <r>
      <t xml:space="preserve">- </t>
    </r>
    <r>
      <rPr>
        <sz val="10"/>
        <color theme="1"/>
        <rFont val="Calibri Light"/>
        <family val="2"/>
        <charset val="238"/>
        <scheme val="major"/>
      </rPr>
      <t>montaż lamp,</t>
    </r>
  </si>
  <si>
    <r>
      <t xml:space="preserve">-     </t>
    </r>
    <r>
      <rPr>
        <sz val="10"/>
        <color theme="1"/>
        <rFont val="Calibri Light"/>
        <family val="2"/>
        <charset val="238"/>
        <scheme val="major"/>
      </rPr>
      <t>(szer. x wys.)</t>
    </r>
    <r>
      <rPr>
        <b/>
        <sz val="10"/>
        <color theme="1"/>
        <rFont val="Calibri Light"/>
        <family val="2"/>
        <charset val="238"/>
        <scheme val="major"/>
      </rPr>
      <t xml:space="preserve"> 2,00 x 1,00 m - 1 szt.</t>
    </r>
    <r>
      <rPr>
        <sz val="10"/>
        <color theme="1"/>
        <rFont val="Calibri Light"/>
        <family val="2"/>
        <charset val="238"/>
        <scheme val="major"/>
      </rPr>
      <t xml:space="preserve"> (FIX),</t>
    </r>
  </si>
  <si>
    <r>
      <t xml:space="preserve">-     </t>
    </r>
    <r>
      <rPr>
        <sz val="10"/>
        <color theme="1"/>
        <rFont val="Calibri Light"/>
        <family val="2"/>
        <charset val="238"/>
        <scheme val="major"/>
      </rPr>
      <t>współczynnik izolacyjności cieplnej ≤1,10 W/m2K,</t>
    </r>
  </si>
  <si>
    <r>
      <t xml:space="preserve">-     </t>
    </r>
    <r>
      <rPr>
        <sz val="10"/>
        <color theme="1"/>
        <rFont val="Calibri Light"/>
        <family val="2"/>
        <charset val="238"/>
        <scheme val="major"/>
      </rPr>
      <t xml:space="preserve">okucia w kolorze grafitowym,- szyby 33,1,            </t>
    </r>
  </si>
  <si>
    <t>1.1</t>
  </si>
  <si>
    <t>1.2</t>
  </si>
  <si>
    <t>1.3</t>
  </si>
  <si>
    <t>1.4</t>
  </si>
  <si>
    <t>1.5</t>
  </si>
  <si>
    <t>1.6</t>
  </si>
  <si>
    <t>1.7</t>
  </si>
  <si>
    <t>1.8</t>
  </si>
  <si>
    <t>1.9</t>
  </si>
  <si>
    <t>1.10</t>
  </si>
  <si>
    <t>1.11</t>
  </si>
  <si>
    <t>1.12</t>
  </si>
  <si>
    <t>1</t>
  </si>
  <si>
    <t>2.1</t>
  </si>
  <si>
    <t>2.2</t>
  </si>
  <si>
    <t>2.3</t>
  </si>
  <si>
    <t>2.4</t>
  </si>
  <si>
    <t>2.5</t>
  </si>
  <si>
    <t>2.6</t>
  </si>
  <si>
    <t>2.7</t>
  </si>
  <si>
    <t>2.8</t>
  </si>
  <si>
    <t>2.9</t>
  </si>
  <si>
    <t>2.10</t>
  </si>
  <si>
    <t>2.11</t>
  </si>
  <si>
    <t>2.13</t>
  </si>
  <si>
    <t>2.14</t>
  </si>
  <si>
    <t>3.1</t>
  </si>
  <si>
    <t>3.2</t>
  </si>
  <si>
    <t>3.3</t>
  </si>
  <si>
    <t>3.4</t>
  </si>
  <si>
    <t>3.5</t>
  </si>
  <si>
    <t>3.6</t>
  </si>
  <si>
    <t>3,7</t>
  </si>
  <si>
    <t>3.8</t>
  </si>
  <si>
    <t>3.9</t>
  </si>
  <si>
    <t xml:space="preserve">Przed realizacją robót zakrywkowych należy sporządzić protokół odbioru robót ulegajacych zakryciu </t>
  </si>
  <si>
    <t>szt.</t>
  </si>
  <si>
    <t>4.1</t>
  </si>
  <si>
    <t>4.2</t>
  </si>
  <si>
    <t>4.4</t>
  </si>
  <si>
    <t>4.5</t>
  </si>
  <si>
    <t>4.6</t>
  </si>
  <si>
    <t>4.7</t>
  </si>
  <si>
    <t>4.8</t>
  </si>
  <si>
    <t>4.9</t>
  </si>
  <si>
    <t>5.1</t>
  </si>
  <si>
    <t>5.2</t>
  </si>
  <si>
    <t>5.3</t>
  </si>
  <si>
    <t>5.7</t>
  </si>
  <si>
    <t>5.8</t>
  </si>
  <si>
    <t>5.9</t>
  </si>
  <si>
    <t>6.1</t>
  </si>
  <si>
    <t>6.2</t>
  </si>
  <si>
    <t>6.3</t>
  </si>
  <si>
    <t>6.4</t>
  </si>
  <si>
    <t>KALKULACJA KOSZTÓW / MPK</t>
  </si>
  <si>
    <t xml:space="preserve">RAZEM </t>
  </si>
  <si>
    <t xml:space="preserve">Proporcjonalnie do wartości każdej z sekcji </t>
  </si>
  <si>
    <t>KWALIFIKOWANE</t>
  </si>
  <si>
    <t>NIEKWALIFIKOWANE</t>
  </si>
  <si>
    <t xml:space="preserve">POZOSTAŁE </t>
  </si>
  <si>
    <t xml:space="preserve">- prace w gruncie </t>
  </si>
  <si>
    <t xml:space="preserve">- przywrócenie do stanu pierwotnego </t>
  </si>
  <si>
    <t>1.15</t>
  </si>
  <si>
    <t>1.16</t>
  </si>
  <si>
    <r>
      <t xml:space="preserve">-      </t>
    </r>
    <r>
      <rPr>
        <sz val="10"/>
        <color theme="1"/>
        <rFont val="Calibri Light"/>
        <family val="2"/>
        <charset val="238"/>
        <scheme val="major"/>
      </rPr>
      <t>brama od wewnątrz w kolorze biało-szarym na bazie RAL 9002,
- dostawa i montaż obróbek bram.</t>
    </r>
  </si>
  <si>
    <r>
      <t xml:space="preserve">-      </t>
    </r>
    <r>
      <rPr>
        <sz val="10"/>
        <color theme="1"/>
        <rFont val="Calibri Light"/>
        <family val="2"/>
        <charset val="238"/>
        <scheme val="major"/>
      </rPr>
      <t>skrzydło drzwiowe wykonane z blachy stalowej ocynkowanej, wypełnienie wełną mineralną, ościeżnica stalowa kątowa,</t>
    </r>
  </si>
  <si>
    <r>
      <t xml:space="preserve">-      </t>
    </r>
    <r>
      <rPr>
        <sz val="10"/>
        <color theme="1"/>
        <rFont val="Calibri Light"/>
        <family val="2"/>
        <charset val="238"/>
        <scheme val="major"/>
      </rPr>
      <t>skrzydło drzwiowe wykonane z blachy stalowej ocynkowanej, wypełnienie wełną mineralną, 
- ościeżnica stalowa kątowa,</t>
    </r>
  </si>
  <si>
    <r>
      <t xml:space="preserve">-      </t>
    </r>
    <r>
      <rPr>
        <sz val="10"/>
        <color theme="1"/>
        <rFont val="Calibri Light"/>
        <family val="2"/>
        <charset val="238"/>
        <scheme val="major"/>
      </rPr>
      <t xml:space="preserve">o wym. światła przejścia </t>
    </r>
    <r>
      <rPr>
        <b/>
        <sz val="10"/>
        <color theme="1"/>
        <rFont val="Calibri Light"/>
        <family val="2"/>
        <charset val="238"/>
        <scheme val="major"/>
      </rPr>
      <t>1,20 x 2,30</t>
    </r>
    <r>
      <rPr>
        <sz val="10"/>
        <color theme="1"/>
        <rFont val="Calibri Light"/>
        <family val="2"/>
        <charset val="238"/>
        <scheme val="major"/>
      </rPr>
      <t xml:space="preserve"> </t>
    </r>
    <r>
      <rPr>
        <b/>
        <sz val="10"/>
        <color theme="1"/>
        <rFont val="Calibri Light"/>
        <family val="2"/>
        <charset val="238"/>
        <scheme val="major"/>
      </rPr>
      <t>m</t>
    </r>
    <r>
      <rPr>
        <sz val="10"/>
        <color theme="1"/>
        <rFont val="Calibri Light"/>
        <family val="2"/>
        <charset val="238"/>
        <scheme val="major"/>
      </rPr>
      <t>,</t>
    </r>
  </si>
  <si>
    <r>
      <t xml:space="preserve">-     </t>
    </r>
    <r>
      <rPr>
        <sz val="10"/>
        <color theme="1"/>
        <rFont val="Calibri Light"/>
        <family val="2"/>
        <charset val="238"/>
        <scheme val="major"/>
      </rPr>
      <t xml:space="preserve">współczynnik izolacyjności cieplnej </t>
    </r>
    <r>
      <rPr>
        <u/>
        <sz val="10"/>
        <color theme="1"/>
        <rFont val="Calibri Light"/>
        <family val="2"/>
        <charset val="238"/>
        <scheme val="major"/>
      </rPr>
      <t>1,218 W/m</t>
    </r>
    <r>
      <rPr>
        <vertAlign val="superscript"/>
        <sz val="10"/>
        <color theme="1"/>
        <rFont val="Calibri Light"/>
        <family val="2"/>
        <charset val="238"/>
        <scheme val="major"/>
      </rPr>
      <t>2</t>
    </r>
    <r>
      <rPr>
        <u/>
        <sz val="10"/>
        <color theme="1"/>
        <rFont val="Calibri Light"/>
        <family val="2"/>
        <charset val="238"/>
        <scheme val="major"/>
      </rPr>
      <t>K lub lepszy,</t>
    </r>
  </si>
  <si>
    <t>- zabezpieczenie pod montaż pasma świetlnego dachowego przewidzianego do realizacji w ramach etapu 3</t>
  </si>
  <si>
    <r>
      <t xml:space="preserve">-     montaż, </t>
    </r>
    <r>
      <rPr>
        <sz val="10"/>
        <color theme="1"/>
        <rFont val="Calibri Light"/>
        <family val="2"/>
        <charset val="238"/>
        <scheme val="major"/>
      </rPr>
      <t>wywinięcia termo i hydroizolacji</t>
    </r>
  </si>
  <si>
    <r>
      <t xml:space="preserve">-      </t>
    </r>
    <r>
      <rPr>
        <sz val="10"/>
        <color theme="1"/>
        <rFont val="Calibri Light"/>
        <family val="2"/>
        <charset val="238"/>
        <scheme val="major"/>
      </rPr>
      <t>dostawa i montaż obróbek okien</t>
    </r>
  </si>
  <si>
    <t>Okna zewnętrzne w systemie okiennym:</t>
  </si>
  <si>
    <r>
      <t xml:space="preserve">-      </t>
    </r>
    <r>
      <rPr>
        <sz val="10"/>
        <color theme="1"/>
        <rFont val="Calibri Light"/>
        <family val="2"/>
        <charset val="238"/>
        <scheme val="major"/>
      </rPr>
      <t>(szer. x wys.)</t>
    </r>
    <r>
      <rPr>
        <b/>
        <sz val="10"/>
        <color theme="1"/>
        <rFont val="Calibri Light"/>
        <family val="2"/>
        <charset val="238"/>
        <scheme val="major"/>
      </rPr>
      <t xml:space="preserve"> 5,40 x 1,54 m</t>
    </r>
    <r>
      <rPr>
        <sz val="10"/>
        <color theme="1"/>
        <rFont val="Calibri Light"/>
        <family val="2"/>
        <charset val="238"/>
        <scheme val="major"/>
      </rPr>
      <t xml:space="preserve"> (FIX),</t>
    </r>
  </si>
  <si>
    <r>
      <t xml:space="preserve">-      </t>
    </r>
    <r>
      <rPr>
        <sz val="10"/>
        <color theme="1"/>
        <rFont val="Calibri Light"/>
        <family val="2"/>
        <charset val="238"/>
        <scheme val="major"/>
      </rPr>
      <t>(szer. x wys.)</t>
    </r>
    <r>
      <rPr>
        <b/>
        <sz val="10"/>
        <color theme="1"/>
        <rFont val="Calibri Light"/>
        <family val="2"/>
        <charset val="238"/>
        <scheme val="major"/>
      </rPr>
      <t xml:space="preserve"> 1,80 x 0,90 m</t>
    </r>
    <r>
      <rPr>
        <sz val="10"/>
        <color theme="1"/>
        <rFont val="Calibri Light"/>
        <family val="2"/>
        <charset val="238"/>
        <scheme val="major"/>
      </rPr>
      <t xml:space="preserve"> (RU),</t>
    </r>
  </si>
  <si>
    <t xml:space="preserve">Okno aluminiowe zewnętrzne w hali (po budowie budynku biurowo-socjalnego - zmiana kwalifikacji na wewnętrzne): </t>
  </si>
  <si>
    <r>
      <t xml:space="preserve">-      </t>
    </r>
    <r>
      <rPr>
        <sz val="10"/>
        <color theme="1"/>
        <rFont val="Calibri Light"/>
        <family val="2"/>
        <charset val="238"/>
        <scheme val="major"/>
      </rPr>
      <t>(szer. x wys.)</t>
    </r>
    <r>
      <rPr>
        <b/>
        <sz val="10"/>
        <color theme="1"/>
        <rFont val="Calibri Light"/>
        <family val="2"/>
        <charset val="238"/>
        <scheme val="major"/>
      </rPr>
      <t xml:space="preserve"> 3,30 x 1,54 m</t>
    </r>
    <r>
      <rPr>
        <sz val="10"/>
        <color theme="1"/>
        <rFont val="Calibri Light"/>
        <family val="2"/>
        <charset val="238"/>
        <scheme val="major"/>
      </rPr>
      <t xml:space="preserve"> (FIX),</t>
    </r>
  </si>
  <si>
    <r>
      <t xml:space="preserve">Okna zewnętrzne </t>
    </r>
    <r>
      <rPr>
        <b/>
        <sz val="10"/>
        <color theme="1"/>
        <rFont val="Calibri Light"/>
        <family val="2"/>
        <charset val="238"/>
        <scheme val="major"/>
      </rPr>
      <t xml:space="preserve">o odporności ogniowej EI60 </t>
    </r>
    <r>
      <rPr>
        <sz val="10"/>
        <color theme="1"/>
        <rFont val="Calibri Light"/>
        <family val="2"/>
        <charset val="238"/>
        <scheme val="major"/>
      </rPr>
      <t>w systemie okiennym:</t>
    </r>
  </si>
  <si>
    <t>3.10</t>
  </si>
  <si>
    <r>
      <t xml:space="preserve">-      </t>
    </r>
    <r>
      <rPr>
        <sz val="10"/>
        <color theme="1"/>
        <rFont val="Calibri Light"/>
        <family val="2"/>
        <charset val="238"/>
        <scheme val="major"/>
      </rPr>
      <t xml:space="preserve">o wym. światła przejścia </t>
    </r>
    <r>
      <rPr>
        <b/>
        <sz val="10"/>
        <color theme="1"/>
        <rFont val="Calibri Light"/>
        <family val="2"/>
        <charset val="238"/>
        <scheme val="major"/>
      </rPr>
      <t>1,20 x 2,30 m</t>
    </r>
    <r>
      <rPr>
        <sz val="10"/>
        <color theme="1"/>
        <rFont val="Calibri Light"/>
        <family val="2"/>
        <charset val="238"/>
        <scheme val="major"/>
      </rPr>
      <t>,</t>
    </r>
  </si>
  <si>
    <t>3.11</t>
  </si>
  <si>
    <t>Drzwi wewnętrzne komunikacyjne (wejście do części socjalnej):</t>
  </si>
  <si>
    <r>
      <t xml:space="preserve">-      </t>
    </r>
    <r>
      <rPr>
        <sz val="10"/>
        <color theme="1"/>
        <rFont val="Calibri Light"/>
        <family val="2"/>
        <charset val="238"/>
        <scheme val="major"/>
      </rPr>
      <t xml:space="preserve">o wym. światła przejścia </t>
    </r>
    <r>
      <rPr>
        <b/>
        <sz val="10"/>
        <color theme="1"/>
        <rFont val="Calibri Light"/>
        <family val="2"/>
        <charset val="238"/>
        <scheme val="major"/>
      </rPr>
      <t>0,90 x 2,10 m</t>
    </r>
    <r>
      <rPr>
        <sz val="10"/>
        <color theme="1"/>
        <rFont val="Calibri Light"/>
        <family val="2"/>
        <charset val="238"/>
        <scheme val="major"/>
      </rPr>
      <t>,</t>
    </r>
  </si>
  <si>
    <r>
      <t xml:space="preserve">-      </t>
    </r>
    <r>
      <rPr>
        <sz val="10"/>
        <color theme="1"/>
        <rFont val="Calibri Light"/>
        <family val="2"/>
        <charset val="238"/>
        <scheme val="major"/>
      </rPr>
      <t>klamka z tworzywa sztucznego w kolorze czarnym lub stalowym,</t>
    </r>
  </si>
  <si>
    <t>Drzwi wewnętrzne do rozdzielni elektrycznej:</t>
  </si>
  <si>
    <t>Drzwi wewnętrzne do warsztatu:</t>
  </si>
  <si>
    <t>Drzwi wewnętrzne do pomieszczeń części socjalnej (szatni):</t>
  </si>
  <si>
    <t>3.12</t>
  </si>
  <si>
    <t>3.13</t>
  </si>
  <si>
    <t>3.14</t>
  </si>
  <si>
    <t>3.15</t>
  </si>
  <si>
    <r>
      <t xml:space="preserve">-      </t>
    </r>
    <r>
      <rPr>
        <sz val="10"/>
        <color theme="1"/>
        <rFont val="Calibri Light"/>
        <family val="2"/>
        <charset val="238"/>
        <scheme val="major"/>
      </rPr>
      <t xml:space="preserve">o wym. światła przejścia </t>
    </r>
    <r>
      <rPr>
        <b/>
        <sz val="10"/>
        <color theme="1"/>
        <rFont val="Calibri Light"/>
        <family val="2"/>
        <charset val="238"/>
        <scheme val="major"/>
      </rPr>
      <t>0,80 x 2,10 m</t>
    </r>
    <r>
      <rPr>
        <sz val="10"/>
        <color theme="1"/>
        <rFont val="Calibri Light"/>
        <family val="2"/>
        <charset val="238"/>
        <scheme val="major"/>
      </rPr>
      <t>,</t>
    </r>
  </si>
  <si>
    <t>3.16</t>
  </si>
  <si>
    <t>3.17</t>
  </si>
  <si>
    <t>3.18</t>
  </si>
  <si>
    <t>3</t>
  </si>
  <si>
    <t>4</t>
  </si>
  <si>
    <t>4.3</t>
  </si>
  <si>
    <t xml:space="preserve">- rozprowadzenie instalacji wody w pomieszczeniach socjalnych (13 punktów) </t>
  </si>
  <si>
    <t xml:space="preserve">- rozprowadzenie instalacji kanalizacji w pomieszczeniach socjalnych (13 punktów) </t>
  </si>
  <si>
    <t>Biały montaż - dostawa:</t>
  </si>
  <si>
    <t xml:space="preserve">- prysznic (brodzik + drzwi LUB kabina) o wymiarach 100/100 - 2 szt. </t>
  </si>
  <si>
    <t xml:space="preserve">- pisuar - 1 szt. </t>
  </si>
  <si>
    <t xml:space="preserve">- umywalka - 6 szt. </t>
  </si>
  <si>
    <t xml:space="preserve">- zlew stalowy jednokomorowy z ociekaczem - 1 szt. </t>
  </si>
  <si>
    <t xml:space="preserve">- lustra o wymiarach 150x100cm - 2 szt. </t>
  </si>
  <si>
    <t xml:space="preserve">- lustra o wymiarach 50x50cm - 2 szt. </t>
  </si>
  <si>
    <t>Odwodnienie liniowe - kanalizacja deszczowa z separatorem:</t>
  </si>
  <si>
    <t>- centralka,</t>
  </si>
  <si>
    <t>System alarmowy wewnętrzny w hali produkcyjnej obejmuje:</t>
  </si>
  <si>
    <t>4.10</t>
  </si>
  <si>
    <t>- dostawa i montaż okablowania do kamer,</t>
  </si>
  <si>
    <t>- komunikacja przez sieć komórkową z zakładem w Gąsiorowie oraz biurem w Warszawie.</t>
  </si>
  <si>
    <t>4.11</t>
  </si>
  <si>
    <t>4.12</t>
  </si>
  <si>
    <t>5</t>
  </si>
  <si>
    <t>kpl.</t>
  </si>
  <si>
    <t>Kostka betonowa (wiata - sekcja B) - 400m2:</t>
  </si>
  <si>
    <t>Kostka betonowa (zadaszenie - sekcja C) - 540m2:</t>
  </si>
  <si>
    <t>3.19</t>
  </si>
  <si>
    <t>Instalacja kanalizacji wewnętrznej:</t>
  </si>
  <si>
    <t>Kanalizacja sanitarna zewnętrzna</t>
  </si>
  <si>
    <t xml:space="preserve">Wodociąg z przyłączami </t>
  </si>
  <si>
    <t>- pomiary instalacji elektrycznej.</t>
  </si>
  <si>
    <t xml:space="preserve">Wykonanie instalacji elektrycznych wewnętrznych: </t>
  </si>
  <si>
    <r>
      <t xml:space="preserve">- </t>
    </r>
    <r>
      <rPr>
        <sz val="10"/>
        <color theme="1"/>
        <rFont val="Calibri Light"/>
        <family val="2"/>
        <charset val="238"/>
        <scheme val="major"/>
      </rPr>
      <t>zasilania rozdzielni pomocniczych,</t>
    </r>
  </si>
  <si>
    <t>4.13</t>
  </si>
  <si>
    <t xml:space="preserve">Glazura </t>
  </si>
  <si>
    <r>
      <t xml:space="preserve">- </t>
    </r>
    <r>
      <rPr>
        <sz val="10"/>
        <color theme="1"/>
        <rFont val="Calibri Light"/>
        <family val="2"/>
        <charset val="238"/>
        <scheme val="major"/>
      </rPr>
      <t>uwzględniono w pomieszczeniach sanitarnych (całość)</t>
    </r>
  </si>
  <si>
    <r>
      <t xml:space="preserve">- </t>
    </r>
    <r>
      <rPr>
        <sz val="10"/>
        <color theme="1"/>
        <rFont val="Calibri Light"/>
        <family val="2"/>
        <charset val="238"/>
        <scheme val="major"/>
      </rPr>
      <t>glazura na całej wysokości,</t>
    </r>
  </si>
  <si>
    <t xml:space="preserve">- glazura w pomieszczeniu socjalnym od wysokości blatu do góry </t>
  </si>
  <si>
    <t>Wykonanie sufitu:</t>
  </si>
  <si>
    <t>Drzwi wewnątrzlokalowe typowe z otworem w części socjalnej (łazienki 2*2 szt.):</t>
  </si>
  <si>
    <t xml:space="preserve">Podłogi w części socjalnej i w obszarze komunikacji </t>
  </si>
  <si>
    <r>
      <t xml:space="preserve">- </t>
    </r>
    <r>
      <rPr>
        <sz val="10"/>
        <color theme="1"/>
        <rFont val="Calibri Light"/>
        <family val="2"/>
        <charset val="238"/>
        <scheme val="major"/>
      </rPr>
      <t xml:space="preserve">cokolik o wysokości do 8 cm </t>
    </r>
  </si>
  <si>
    <t>Drzwi wewnątrzlokalowe typowe pełne w części socjalnej (łazienki 2*3 szt. + pomieszczenie socjalne dla pracowników 1 szt.):</t>
  </si>
  <si>
    <t xml:space="preserve">Okno aluminiowe wewnętrzne: </t>
  </si>
  <si>
    <t>6</t>
  </si>
  <si>
    <t>5.10</t>
  </si>
  <si>
    <t xml:space="preserve">Opaska </t>
  </si>
  <si>
    <t xml:space="preserve">-  słup nośny o wysokości 2 m ponad poziom 0,00 między przęsłami (słupami konstrukcyjnymi) oraz na szczycie hali co 2,5m - łącznie 14 szt. (w tym 1 szt. słup centralny zwornikowy wzmocniony zastrzałem) </t>
  </si>
  <si>
    <t xml:space="preserve">Zagospodarowanie zieleni </t>
  </si>
  <si>
    <t>6.5</t>
  </si>
  <si>
    <t xml:space="preserve">- wykonanie pomieszczeń o wysokości 3,20m (bez obudowy ścian i wykończenia) i wymiarach wewnętrznych wg projektu (wraz z wymaganymi projektem otworami), </t>
  </si>
  <si>
    <t>Wykonanie kubatury pomieszczeń w hali:</t>
  </si>
  <si>
    <r>
      <t xml:space="preserve">-      </t>
    </r>
    <r>
      <rPr>
        <sz val="10"/>
        <color theme="1"/>
        <rFont val="Calibri Light"/>
        <family val="2"/>
        <charset val="238"/>
        <scheme val="major"/>
      </rPr>
      <t xml:space="preserve">napęd elektryczny, sterowanie impulsowe, brama typu SPU F42 HORMANN (lub pokrewna) </t>
    </r>
  </si>
  <si>
    <t>Brama segmentowa z napędem elektrycznym (boczna):</t>
  </si>
  <si>
    <t>Brama segmentowa z napędem elektrycznym (szczytowa):</t>
  </si>
  <si>
    <r>
      <t xml:space="preserve">-     bez </t>
    </r>
    <r>
      <rPr>
        <b/>
        <sz val="10"/>
        <color theme="1"/>
        <rFont val="Calibri Light"/>
        <family val="2"/>
        <charset val="238"/>
        <scheme val="major"/>
      </rPr>
      <t>odporności ogniowej,</t>
    </r>
    <r>
      <rPr>
        <b/>
        <sz val="10"/>
        <color rgb="FF000000"/>
        <rFont val="Calibri Light"/>
        <family val="2"/>
        <charset val="238"/>
        <scheme val="major"/>
      </rPr>
      <t xml:space="preserve"> drzwi zewnętrzne dwuskrzydłowe, jedno skrzydło 90cm</t>
    </r>
  </si>
  <si>
    <r>
      <t xml:space="preserve">-      </t>
    </r>
    <r>
      <rPr>
        <sz val="10"/>
        <color theme="1"/>
        <rFont val="Calibri Light"/>
        <family val="2"/>
        <charset val="238"/>
        <scheme val="major"/>
      </rPr>
      <t>na skrzydle dwa zawiasy, jeden konstrukcyjny drugi sprężynowy,</t>
    </r>
    <r>
      <rPr>
        <sz val="10"/>
        <color rgb="FF000000"/>
        <rFont val="Calibri Light"/>
        <family val="2"/>
        <charset val="238"/>
        <scheme val="major"/>
      </rPr>
      <t xml:space="preserve">  samozamykacz ramieniowy montowany od strony zawiasów (od strony wewnętrznej),</t>
    </r>
  </si>
  <si>
    <r>
      <t xml:space="preserve">-      </t>
    </r>
    <r>
      <rPr>
        <sz val="10"/>
        <color theme="1"/>
        <rFont val="Calibri Light"/>
        <family val="2"/>
        <charset val="238"/>
        <scheme val="major"/>
      </rPr>
      <t>na skrzydle dwa zawiasy, jeden konstrukcyjny drugi sprężynowy,</t>
    </r>
    <r>
      <rPr>
        <sz val="10"/>
        <color rgb="FF000000"/>
        <rFont val="Calibri Light"/>
        <family val="2"/>
        <charset val="238"/>
        <scheme val="major"/>
      </rPr>
      <t xml:space="preserve"> samozamykacz ramieniowy montowany od strony zawiasów (od strony wewnętrznej),</t>
    </r>
  </si>
  <si>
    <r>
      <t>-     bez</t>
    </r>
    <r>
      <rPr>
        <b/>
        <sz val="10"/>
        <color theme="1"/>
        <rFont val="Calibri Light"/>
        <family val="2"/>
        <charset val="238"/>
        <scheme val="major"/>
      </rPr>
      <t xml:space="preserve"> odporności ogniowej,</t>
    </r>
    <r>
      <rPr>
        <b/>
        <sz val="10"/>
        <color rgb="FF000000"/>
        <rFont val="Calibri Light"/>
        <family val="2"/>
        <charset val="238"/>
        <scheme val="major"/>
      </rPr>
      <t xml:space="preserve"> drzwi wewnętrzne dwuskrzydłowe, jedno skrzydło 90cm </t>
    </r>
  </si>
  <si>
    <r>
      <t>-      drzwi wewnętrzne jednoskrzydłowe bez</t>
    </r>
    <r>
      <rPr>
        <b/>
        <sz val="10"/>
        <color theme="1"/>
        <rFont val="Calibri Light"/>
        <family val="2"/>
        <charset val="238"/>
        <scheme val="major"/>
      </rPr>
      <t xml:space="preserve"> odporności ogniowej,</t>
    </r>
  </si>
  <si>
    <r>
      <t>-     drzwi wewnętrzne jednoskrzydłowe bez</t>
    </r>
    <r>
      <rPr>
        <b/>
        <sz val="10"/>
        <color theme="1"/>
        <rFont val="Calibri Light"/>
        <family val="2"/>
        <charset val="238"/>
        <scheme val="major"/>
      </rPr>
      <t xml:space="preserve"> odporności ogniowej,</t>
    </r>
  </si>
  <si>
    <t xml:space="preserve">- podbudowa z betonu zbrojonego 20x20 cm - zewnętrzna ok. 60m + wewnętrzna 20m; -  słup nośny o wysokości 2 m ponad poziom 0,00 między przęsłami (słupami konstrukcyjnymi) oraz na szczycie hali co 2,5m - łącznie 14 szt. (w tym 1 szt. słup centralny zwornikowy wzmocniony zastrzałem) </t>
  </si>
  <si>
    <t>Ogrodzenie (wiata - sekcja B) - 80mb:</t>
  </si>
  <si>
    <t xml:space="preserve">- brama stalowa skrzydłowa otwierana ręcznie w kolorze ogrodzenia, 400x200cm, 2 skrzydła, wypełnienie z prętów stalowych </t>
  </si>
  <si>
    <r>
      <t xml:space="preserve">-     </t>
    </r>
    <r>
      <rPr>
        <sz val="10"/>
        <color theme="1"/>
        <rFont val="Calibri Light"/>
        <family val="2"/>
        <charset val="238"/>
        <scheme val="major"/>
      </rPr>
      <t>dostawa i montaż obróbek okien.</t>
    </r>
  </si>
  <si>
    <r>
      <t>-     drzwi wewnętrzne jednoskrzydłowe, bez</t>
    </r>
    <r>
      <rPr>
        <b/>
        <sz val="10"/>
        <color theme="1"/>
        <rFont val="Calibri Light"/>
        <family val="2"/>
        <charset val="238"/>
        <scheme val="major"/>
      </rPr>
      <t xml:space="preserve"> odporności ogniowej,</t>
    </r>
  </si>
  <si>
    <t xml:space="preserve">-      zawiasy wg projektu,  samozamykacz ramieniowy montowany od strony zawiasów, klamka z tworzywa sztucznego w kolorze czarnym lub stalowym, wkładka, zamek, </t>
  </si>
  <si>
    <t>cena</t>
  </si>
  <si>
    <t>ilość</t>
  </si>
  <si>
    <t>wartość częściowa</t>
  </si>
  <si>
    <t>UWAGI OFERENTA</t>
  </si>
  <si>
    <t>UWAGI OFERENTA DO KOSZTORYSU (OGÓLNE)</t>
  </si>
  <si>
    <t xml:space="preserve">Miejsce i data sporządzenia: </t>
  </si>
  <si>
    <t>J/M</t>
  </si>
  <si>
    <r>
      <t xml:space="preserve">-      </t>
    </r>
    <r>
      <rPr>
        <sz val="10"/>
        <color theme="1"/>
        <rFont val="Calibri Light"/>
        <family val="2"/>
        <charset val="238"/>
        <scheme val="major"/>
      </rPr>
      <t>powierzchnia drzwi lakierowana obustronnie w kolorze szarym na bazie RAL7035. Drzwi</t>
    </r>
    <r>
      <rPr>
        <sz val="10"/>
        <color rgb="FF000000"/>
        <rFont val="Calibri Light"/>
        <family val="2"/>
        <charset val="238"/>
        <scheme val="major"/>
      </rPr>
      <t xml:space="preserve"> typu MCR Alpe (MERCOR) lub pokrewne</t>
    </r>
  </si>
  <si>
    <r>
      <t xml:space="preserve">-      </t>
    </r>
    <r>
      <rPr>
        <sz val="10"/>
        <color theme="1"/>
        <rFont val="Calibri Light"/>
        <family val="2"/>
        <charset val="238"/>
        <scheme val="major"/>
      </rPr>
      <t>blacha powlekana w kolorze szarym na bazie RAL7016 (mogą występować różnice w odcieniu skrzydła i ościeżnicy ze względu na różną technologię lakierowania).</t>
    </r>
    <r>
      <rPr>
        <sz val="10"/>
        <color rgb="FF000000"/>
        <rFont val="Calibri Light"/>
        <family val="2"/>
        <charset val="238"/>
        <scheme val="major"/>
      </rPr>
      <t xml:space="preserve"> Drzwi typu typu MCR Alpe (MERCOR) lub pokrewne. </t>
    </r>
  </si>
  <si>
    <t>Drzwi stalowe zewnętrzne (w elewacji bocznej):</t>
  </si>
  <si>
    <t>Drzwi stalowe zewnętrzne dwuskrzydłowe (w elewacji bocznej):</t>
  </si>
  <si>
    <r>
      <t xml:space="preserve">-      </t>
    </r>
    <r>
      <rPr>
        <sz val="10"/>
        <color theme="1"/>
        <rFont val="Calibri Light"/>
        <family val="2"/>
        <charset val="238"/>
        <scheme val="major"/>
      </rPr>
      <t xml:space="preserve">o wym. światła przejścia </t>
    </r>
    <r>
      <rPr>
        <b/>
        <sz val="10"/>
        <color theme="1"/>
        <rFont val="Calibri Light"/>
        <family val="2"/>
        <charset val="238"/>
        <scheme val="major"/>
      </rPr>
      <t>1,20 x 2,10 m</t>
    </r>
    <r>
      <rPr>
        <sz val="10"/>
        <color theme="1"/>
        <rFont val="Calibri Light"/>
        <family val="2"/>
        <charset val="238"/>
        <scheme val="major"/>
      </rPr>
      <t>,</t>
    </r>
  </si>
  <si>
    <t>Pasmo świetlne dachowe:</t>
  </si>
  <si>
    <t>Drzwi stalowe zewnętrzne w elewacji szczytowej:</t>
  </si>
  <si>
    <t>- Płyta warstwowa PIR gr. 120mm</t>
  </si>
  <si>
    <r>
      <t xml:space="preserve">- </t>
    </r>
    <r>
      <rPr>
        <sz val="10"/>
        <color theme="1"/>
        <rFont val="Calibri Light"/>
        <family val="2"/>
        <charset val="238"/>
        <scheme val="major"/>
      </rPr>
      <t xml:space="preserve">tymczasowe przyłącze elektryczne </t>
    </r>
  </si>
  <si>
    <t xml:space="preserve">- tymczasowe przyłącze wodne </t>
  </si>
  <si>
    <r>
      <t>- </t>
    </r>
    <r>
      <rPr>
        <sz val="10"/>
        <color theme="1"/>
        <rFont val="Calibri Light"/>
        <family val="2"/>
        <charset val="238"/>
        <scheme val="major"/>
      </rPr>
      <t xml:space="preserve">zdjęcie warstwy ziemi </t>
    </r>
    <r>
      <rPr>
        <sz val="10"/>
        <color rgb="FF000000"/>
        <rFont val="Calibri Light"/>
        <family val="2"/>
        <charset val="238"/>
        <scheme val="major"/>
      </rPr>
      <t xml:space="preserve">(humusu) o grubości ok. 30 cm </t>
    </r>
  </si>
  <si>
    <t xml:space="preserve">- dostawa i montaż kamer w hali produkcyjnej oraz socjalnej (16 kamer), </t>
  </si>
  <si>
    <t>MPK (miejsce powstawania kosztu)</t>
  </si>
  <si>
    <r>
      <t>- </t>
    </r>
    <r>
      <rPr>
        <sz val="10"/>
        <color theme="1"/>
        <rFont val="Calibri Light"/>
        <family val="2"/>
        <charset val="238"/>
        <scheme val="major"/>
      </rPr>
      <t xml:space="preserve">wykonanie ogrodzenia tymczasowego pod realizację procesu budowlanego </t>
    </r>
    <r>
      <rPr>
        <sz val="10"/>
        <color rgb="FF000000"/>
        <rFont val="Calibri Light"/>
        <family val="2"/>
        <charset val="238"/>
        <scheme val="major"/>
      </rPr>
      <t>o parametrach: przęsła stalowe z wypełnieniem ażurowym, wysokość 2,00m, fundament z betonu B15 lub prefabrykat (w zależności od technologii wykonania ogrodzenia)</t>
    </r>
  </si>
  <si>
    <t xml:space="preserve">- szerokość 79m * 2 + długość: 196m * 2 = 550mb </t>
  </si>
  <si>
    <r>
      <t>- </t>
    </r>
    <r>
      <rPr>
        <sz val="10"/>
        <color theme="1"/>
        <rFont val="Calibri Light"/>
        <family val="2"/>
        <charset val="238"/>
        <scheme val="major"/>
      </rPr>
      <t xml:space="preserve">wyrównanie (niwelacja warstwy - ogólne wypoziomowanie poza wykopami punktowymi pod fundamenty do poziomu -0,30m) przy uczestnictwie geodety  </t>
    </r>
  </si>
  <si>
    <t xml:space="preserve">- ewentualna dodatkowa wymiana podłoża (pod kątem przynależności) - wykonanie świeżej pospółki - po wykonaniu odkrywki </t>
  </si>
  <si>
    <t xml:space="preserve">Przygotowanie gruntu na potrzeby zapewnienia tymczasowego dojazdu do obiektów na czas budowy </t>
  </si>
  <si>
    <r>
      <t>- </t>
    </r>
    <r>
      <rPr>
        <sz val="10"/>
        <color theme="1"/>
        <rFont val="Calibri Light"/>
        <family val="2"/>
        <charset val="238"/>
        <scheme val="major"/>
      </rPr>
      <t xml:space="preserve">utwardzenie gruntu (prefabrykowane płyty betonowe) </t>
    </r>
  </si>
  <si>
    <t xml:space="preserve">- niwelacja gruntu pod płyty dla zapewnienia komunikacji na placu budowy </t>
  </si>
  <si>
    <t xml:space="preserve">Przygotowanie gruntu pod parkingi / zagospodarowanie terenu </t>
  </si>
  <si>
    <t xml:space="preserve">- wykonanie podbudowy </t>
  </si>
  <si>
    <t xml:space="preserve">- kolor kostki uzgodniony z Zamawiającym </t>
  </si>
  <si>
    <t xml:space="preserve">- warstwa wierzchnia parkingu z kostki brukowej </t>
  </si>
  <si>
    <t xml:space="preserve">- warstwa wierzchnia drogi z kostki brukowej </t>
  </si>
  <si>
    <t>- powierzchnia dróg (4 890m2)</t>
  </si>
  <si>
    <t>Drogi dojazdowe oraz utwardzone tereny pod ruch samochodów ciężarowych</t>
  </si>
  <si>
    <t xml:space="preserve">Parkingi dla samochodów osobowych </t>
  </si>
  <si>
    <r>
      <t xml:space="preserve">-     </t>
    </r>
    <r>
      <rPr>
        <sz val="10"/>
        <color theme="1"/>
        <rFont val="Calibri Light"/>
        <family val="2"/>
        <charset val="238"/>
        <scheme val="major"/>
      </rPr>
      <t>ocieplenie fundamentów (rdzeni)</t>
    </r>
  </si>
  <si>
    <t xml:space="preserve">dotyczy funkcjonowania hali </t>
  </si>
  <si>
    <t>Wykonanie elementów instalacji w gruncie niezbędnej do realizacji pozostałej części inwestycji</t>
  </si>
  <si>
    <t xml:space="preserve">- realizacja instalacji (okablowania pod oświetlenie) wg projektu sanitarnego </t>
  </si>
  <si>
    <t>Wykonanie elementów instalacji w gruncie niezbędnej do realizacji pozostałej części inwestycji deszcz</t>
  </si>
  <si>
    <t xml:space="preserve">- realizacja instalacji (kanalizacji deszczowej) wg projektu sanitarnego </t>
  </si>
  <si>
    <t xml:space="preserve">- realizacja instalacji (elektrycznej, wodociągowej, kanalizacji sanitarnej) wg projektu sanitarnego </t>
  </si>
  <si>
    <r>
      <t>- </t>
    </r>
    <r>
      <rPr>
        <sz val="10"/>
        <color theme="1"/>
        <rFont val="Calibri Light"/>
        <family val="2"/>
        <charset val="238"/>
        <scheme val="major"/>
      </rPr>
      <t>ocieplenie fundamentów (rdzeni)</t>
    </r>
  </si>
  <si>
    <t>- wykonanie podwaliny monolityczno-żelbetowej PF1 dozbrojonj prętami Fi12 - poziom posadowienia górnej płąszczyzny poduszki fundamentu do wysokości poziomu 0,00 (posadzki hali)</t>
  </si>
  <si>
    <t xml:space="preserve">- stabilizacja i niwelacja pod podbudowę </t>
  </si>
  <si>
    <t xml:space="preserve">- ułożenie warstwy folii PE o grubości minimum 0,3mm kładzionej podwójnie w odpowiednio wywijanymi nakładkami </t>
  </si>
  <si>
    <t>- płyta betonowa C20/C25 o grubości 15cm zbrojona zbrojeniem rozproszonym (obciążenie skupione &gt;100kN/m2)</t>
  </si>
  <si>
    <t>- obróbki i wywinięcia połączeń dachu z planowaną ścianą oddzielenia przeciwpożarowego (budynku biurowo-socjalnego realizowanego w odrębnym etapie).</t>
  </si>
  <si>
    <t>- wykonanie obudowy dachu wiaty według części opisowej z blachy trapezowej (wymiar z przekroju 560m2)</t>
  </si>
  <si>
    <t xml:space="preserve">- wykonanie obudowy dachu zadaszenia według części opisowej - wykonanie obudowy dachu zadaszenia według części opisowej z płyty warstwowej dachowej z rdzeniem poliuretanowym PIR 120mm wraz z akcesoriami montażowymi i obróbkami blacharskimi (wymiar z przekroju ok. 543m2) </t>
  </si>
  <si>
    <t>- wykonanie obudowy ścian hali według części opisowej - płyta warstwowa ścienna z rdzeniem poliuretanowym PIR 100mm</t>
  </si>
  <si>
    <r>
      <t xml:space="preserve">-     </t>
    </r>
    <r>
      <rPr>
        <sz val="10"/>
        <color theme="1"/>
        <rFont val="Calibri Light"/>
        <family val="2"/>
        <charset val="238"/>
        <scheme val="major"/>
      </rPr>
      <t>dostawa i montaż obudowy ścian działowych</t>
    </r>
    <r>
      <rPr>
        <sz val="10"/>
        <color rgb="FF000000"/>
        <rFont val="Calibri Light"/>
        <family val="2"/>
        <charset val="238"/>
        <scheme val="major"/>
      </rPr>
      <t xml:space="preserve"> o grubości 12 cm</t>
    </r>
  </si>
  <si>
    <r>
      <t xml:space="preserve">- </t>
    </r>
    <r>
      <rPr>
        <sz val="10"/>
        <color theme="1"/>
        <rFont val="Calibri Light"/>
        <family val="2"/>
        <charset val="238"/>
        <scheme val="major"/>
      </rPr>
      <t>dostawa i montaż obudowy ścian i sufitu z płyty warstwowej</t>
    </r>
    <r>
      <rPr>
        <sz val="10"/>
        <color rgb="FF000000"/>
        <rFont val="Calibri Light"/>
        <family val="2"/>
        <charset val="238"/>
        <scheme val="major"/>
      </rPr>
      <t xml:space="preserve"> poliuretanowej o gruości 12 cm</t>
    </r>
  </si>
  <si>
    <r>
      <t xml:space="preserve">-      </t>
    </r>
    <r>
      <rPr>
        <sz val="10"/>
        <color theme="1"/>
        <rFont val="Calibri Light"/>
        <family val="2"/>
        <charset val="238"/>
        <scheme val="major"/>
      </rPr>
      <t xml:space="preserve">o wymiarach </t>
    </r>
    <r>
      <rPr>
        <b/>
        <sz val="10"/>
        <color theme="1"/>
        <rFont val="Calibri Light"/>
        <family val="2"/>
        <charset val="238"/>
        <scheme val="major"/>
      </rPr>
      <t>5,00 x 5,00 m</t>
    </r>
  </si>
  <si>
    <r>
      <t xml:space="preserve">-      </t>
    </r>
    <r>
      <rPr>
        <sz val="10"/>
        <color theme="1"/>
        <rFont val="Calibri Light"/>
        <family val="2"/>
        <charset val="238"/>
        <scheme val="major"/>
      </rPr>
      <t xml:space="preserve">o wymiarach </t>
    </r>
    <r>
      <rPr>
        <b/>
        <sz val="10"/>
        <color theme="1"/>
        <rFont val="Calibri Light"/>
        <family val="2"/>
        <charset val="238"/>
        <scheme val="major"/>
      </rPr>
      <t>4,70 x 5,00 m</t>
    </r>
  </si>
  <si>
    <r>
      <t xml:space="preserve">-      </t>
    </r>
    <r>
      <rPr>
        <sz val="10"/>
        <color theme="1"/>
        <rFont val="Calibri Light"/>
        <family val="2"/>
        <charset val="238"/>
        <scheme val="major"/>
      </rPr>
      <t>segmenty bramy wykonane z płyt stalowych wypełnionych pianką poliuretanową,</t>
    </r>
    <r>
      <rPr>
        <sz val="10"/>
        <color rgb="FF000000"/>
        <rFont val="Calibri Light"/>
        <family val="2"/>
        <charset val="238"/>
        <scheme val="major"/>
      </rPr>
      <t xml:space="preserve"> współczynnik izolacyjności cieplnej nie gorszej niż 1,00 W/m2K,</t>
    </r>
  </si>
  <si>
    <r>
      <t xml:space="preserve">-      </t>
    </r>
    <r>
      <rPr>
        <sz val="10"/>
        <color theme="1"/>
        <rFont val="Calibri Light"/>
        <family val="2"/>
        <charset val="238"/>
        <scheme val="major"/>
      </rPr>
      <t>segmenty bramy wykonane z płyt stalowych wypełnionych pianką poliuretanową,</t>
    </r>
    <r>
      <rPr>
        <sz val="10"/>
        <color rgb="FF000000"/>
        <rFont val="Calibri Light"/>
        <family val="2"/>
        <charset val="238"/>
        <scheme val="major"/>
      </rPr>
      <t xml:space="preserve"> współczynnik izolacyjności cieplnej nie gorszej niż  1,00 W/m2K,</t>
    </r>
  </si>
  <si>
    <r>
      <t xml:space="preserve">-      </t>
    </r>
    <r>
      <rPr>
        <b/>
        <sz val="10"/>
        <color theme="1"/>
        <rFont val="Calibri Light"/>
        <family val="2"/>
        <charset val="238"/>
        <scheme val="major"/>
      </rPr>
      <t>o odporności ogniowej EI60,</t>
    </r>
    <r>
      <rPr>
        <b/>
        <sz val="10"/>
        <color rgb="FF000000"/>
        <rFont val="Calibri Light"/>
        <family val="2"/>
        <charset val="238"/>
        <scheme val="major"/>
      </rPr>
      <t xml:space="preserve"> drzwi zewnętrzne dwuskrzydłowe (po realizacji części biurowo-socjalnej jako drzwi wewnętrzne przy ścianie oddzielenia przeciwpożarowego), jedno skrzydło 90cm </t>
    </r>
  </si>
  <si>
    <r>
      <t xml:space="preserve">-     </t>
    </r>
    <r>
      <rPr>
        <sz val="10"/>
        <color theme="1"/>
        <rFont val="Calibri Light"/>
        <family val="2"/>
        <charset val="238"/>
        <scheme val="major"/>
      </rPr>
      <t xml:space="preserve">o wym. w świetle podstawy </t>
    </r>
    <r>
      <rPr>
        <b/>
        <sz val="10"/>
        <color theme="1"/>
        <rFont val="Calibri Light"/>
        <family val="2"/>
        <charset val="238"/>
        <scheme val="major"/>
      </rPr>
      <t>2,00 x 41,50 m</t>
    </r>
    <r>
      <rPr>
        <sz val="10"/>
        <color theme="1"/>
        <rFont val="Calibri Light"/>
        <family val="2"/>
        <charset val="238"/>
        <scheme val="major"/>
      </rPr>
      <t xml:space="preserve"> (83m2),</t>
    </r>
  </si>
  <si>
    <r>
      <t xml:space="preserve">-      </t>
    </r>
    <r>
      <rPr>
        <sz val="10"/>
        <color theme="1"/>
        <rFont val="Calibri Light"/>
        <family val="2"/>
        <charset val="238"/>
        <scheme val="major"/>
      </rPr>
      <t xml:space="preserve">powierzchnia drzwi malowana </t>
    </r>
  </si>
  <si>
    <t xml:space="preserve">-     drzwi wewnętrzne jednoskrzydłowe, </t>
  </si>
  <si>
    <t>-      skrzydło drzwiowe wykonane z blachy stalowej ocynkowanej, ościeżnica stalowa kątowa</t>
  </si>
  <si>
    <r>
      <t xml:space="preserve">-      </t>
    </r>
    <r>
      <rPr>
        <sz val="10"/>
        <color theme="1"/>
        <rFont val="Calibri Light"/>
        <family val="2"/>
        <charset val="238"/>
        <scheme val="major"/>
      </rPr>
      <t>powierzchnia drzwi lakierowana obustronnie</t>
    </r>
  </si>
  <si>
    <t>- przygotowanie terenu pod dok przeładunkowy (w tym wykonanie podbudowy pod dok - uzyskanie 125cm zaniżenia)</t>
  </si>
  <si>
    <t>-     posadzka betonowa zacierana na gładko ze zbrojeniem rozproszonym o grubości 350mm</t>
  </si>
  <si>
    <t xml:space="preserve">Podłoga / posadzka w hali (sekcja A) - 968,83m2:  </t>
  </si>
  <si>
    <t>- wykonanie podbudowy z betonu C16/C20 o grubości 20 cm</t>
  </si>
  <si>
    <t xml:space="preserve">- przygotowanie pod montaż ścian </t>
  </si>
  <si>
    <t xml:space="preserve">- kostka o grubości 8 cm na wcześniej zrealizowanej podbudowie z betonu </t>
  </si>
  <si>
    <t>-  ogrodzenie z siatki ocynkowanej przemysłowej, wysokość 200cm, kolor srebrny - ok. 76mb</t>
  </si>
  <si>
    <t>- ściany wysokości 3,20 m</t>
  </si>
  <si>
    <r>
      <t xml:space="preserve">-     </t>
    </r>
    <r>
      <rPr>
        <sz val="10"/>
        <color theme="1"/>
        <rFont val="Calibri Light"/>
        <family val="2"/>
        <charset val="238"/>
        <scheme val="major"/>
      </rPr>
      <t xml:space="preserve">z płyt warstowych, </t>
    </r>
  </si>
  <si>
    <t>Przygotowanie podłoża pod posadzkę o powierzchni 1076m2</t>
  </si>
  <si>
    <t xml:space="preserve">- warstwa wierzchnia - żwir / gres </t>
  </si>
  <si>
    <t>- obrzeża krawężnikowe typu lekkiego (165,6mb)</t>
  </si>
  <si>
    <t>Instalacja ogrzewania hali:</t>
  </si>
  <si>
    <t>- inne niezbędne adekwatne do technologii / metodyki realizcji prac</t>
  </si>
  <si>
    <r>
      <t>- </t>
    </r>
    <r>
      <rPr>
        <sz val="10"/>
        <color theme="1"/>
        <rFont val="Calibri Light"/>
        <family val="2"/>
        <charset val="238"/>
        <scheme val="major"/>
      </rPr>
      <t xml:space="preserve">inne </t>
    </r>
    <r>
      <rPr>
        <sz val="10"/>
        <color rgb="FF000000"/>
        <rFont val="Calibri Light"/>
        <family val="2"/>
        <charset val="238"/>
        <scheme val="major"/>
      </rPr>
      <t>niezbędne adekwatne do technologii / metodyki realizcji prac</t>
    </r>
  </si>
  <si>
    <t xml:space="preserve">Etap </t>
  </si>
  <si>
    <t>Sekcja A</t>
  </si>
  <si>
    <t>Poz.</t>
  </si>
  <si>
    <t>Sekcja B</t>
  </si>
  <si>
    <t>Sekcja C</t>
  </si>
  <si>
    <t>Sekcja D</t>
  </si>
  <si>
    <t xml:space="preserve">Razem </t>
  </si>
  <si>
    <t xml:space="preserve">Łącznie </t>
  </si>
  <si>
    <t xml:space="preserve">KONTROLA </t>
  </si>
  <si>
    <t>KONTROLA</t>
  </si>
  <si>
    <t xml:space="preserve">Treść przenieść / skopiować do formularza Oferty. 
Przed przeniesieniem należy zweryfikować zgodność. </t>
  </si>
  <si>
    <t xml:space="preserve">Miejsce i data sporządzenia kosztorysu: </t>
  </si>
  <si>
    <t xml:space="preserve">Data ostatniej aktualizacji:  </t>
  </si>
  <si>
    <t xml:space="preserve">Czytelny podpis Oferenta 
(imię i nazwisko w przypadku opatrzenia podpisem elektronicznym): </t>
  </si>
  <si>
    <t xml:space="preserve">- otwory wentylacyjne w dolnej części drzwi, drzwi odporne na wodę </t>
  </si>
  <si>
    <r>
      <t xml:space="preserve">-      </t>
    </r>
    <r>
      <rPr>
        <sz val="10"/>
        <color theme="1"/>
        <rFont val="Calibri Light"/>
        <family val="2"/>
        <charset val="238"/>
        <scheme val="major"/>
      </rPr>
      <t xml:space="preserve">powierzchnia drzwi lakierowana obustronnie w kolorze do akceptacji zamawiającego </t>
    </r>
  </si>
  <si>
    <t xml:space="preserve">Inne wyposażenie </t>
  </si>
  <si>
    <t>- podręczny sprzęt gaśniczy, co najmniej jedna jednostka masy środka gaśniczego (2 kg lub 3 dm3) zawartego w gaśnicach powinna przypadać na każde 300 m2 powierzchni strefy PM do 500 MJ/m2,</t>
  </si>
  <si>
    <t>- wykonanie „Instrukcji bezpieczeństwa pożarowego"</t>
  </si>
  <si>
    <t>- niwelacja końcowa</t>
  </si>
  <si>
    <t xml:space="preserve">- zagospodarowanie warstwy wierzchniej z humusu </t>
  </si>
  <si>
    <t xml:space="preserve">- zagospodarowanie warstwy gruntu z budowy </t>
  </si>
  <si>
    <t>- obrzeża krawężnikowe typu ciężkiego (532,3mb)</t>
  </si>
  <si>
    <t>- powierzchnia parkingów (parking "duży" 930m2)</t>
  </si>
  <si>
    <t xml:space="preserve">- kolor kostki standardowy (szary / kremowy lub inny uzgodniony z Zamawiającym)  </t>
  </si>
  <si>
    <t xml:space="preserve">- opaska ochronna dookoła budynku hali od zewnątrz z obrzeży chodnikowych </t>
  </si>
  <si>
    <t xml:space="preserve">- warstwa wewnętrzna z piasku </t>
  </si>
  <si>
    <t xml:space="preserve">- podłoga w pomieszczeniach socjalnych wykonywana będzie w ramach etapu nr 5 (nie kalkulować w tym miejscu) </t>
  </si>
  <si>
    <t xml:space="preserve">Stolarka montowana w ramach kolejnego etapu, nie kalkulować w tym miejscu </t>
  </si>
  <si>
    <t xml:space="preserve">- wykończenie pomieszczenia socjalnego płyta GK plus malowanie </t>
  </si>
  <si>
    <t xml:space="preserve">- zapewnienie dostępu pod montaż oświetlenia </t>
  </si>
  <si>
    <t xml:space="preserve">- zasilenie w wodę pomieszczeń socjalnych i warsztatu - wg projektu </t>
  </si>
  <si>
    <t xml:space="preserve">- odbiór ścieków z  pomieszczeń socjalnych i warsztatu - wg projektu </t>
  </si>
  <si>
    <t xml:space="preserve">- według projektu </t>
  </si>
  <si>
    <t xml:space="preserve">- zbiornik 10m3 zewnętrzny wykonany z betonu zbrojonego lub innej technologii zapewniajacej odpowiednią trwałość i izolację przed przedostaniem się nieczystości do wód gruntowych </t>
  </si>
  <si>
    <t xml:space="preserve">- podbudowa z chudego betonu do poziomu -0,02m, powierzchnia ok. 108 m2 </t>
  </si>
  <si>
    <t xml:space="preserve">- parametry wg projektu sanitarnego </t>
  </si>
  <si>
    <t xml:space="preserve">- pozostałe obowiązkowe wyposażenie i oznaczenia zgodnie z projektem </t>
  </si>
  <si>
    <t xml:space="preserve">- wykonanie trawnika  </t>
  </si>
  <si>
    <t xml:space="preserve">- wykonanie niskiej zieleni izolacyjnej i ozdobnej wokół zagospodarowanych przestrzeni </t>
  </si>
  <si>
    <r>
      <t xml:space="preserve">do Oferty z dnia </t>
    </r>
    <r>
      <rPr>
        <b/>
        <sz val="12"/>
        <color rgb="FFFF0000"/>
        <rFont val="Calibri Light"/>
        <family val="2"/>
        <charset val="238"/>
        <scheme val="major"/>
      </rPr>
      <t>...</t>
    </r>
  </si>
  <si>
    <t xml:space="preserve">Załącznik nr 1a </t>
  </si>
  <si>
    <t xml:space="preserve">Załącznik nr 1b </t>
  </si>
  <si>
    <t xml:space="preserve">Załącznik nr 1c </t>
  </si>
  <si>
    <t xml:space="preserve">Etap  \   Tydzień </t>
  </si>
  <si>
    <t xml:space="preserve">HARMONOGRAM REALIZACJI ZAMÓWIENIA - WYKRES GANTTA </t>
  </si>
  <si>
    <t xml:space="preserve">Deklaruję następujący harmonogram wykonania prac: </t>
  </si>
  <si>
    <t xml:space="preserve">Miejsce i data sporządzenia harmonogramu: </t>
  </si>
  <si>
    <t xml:space="preserve">Uwagi </t>
  </si>
  <si>
    <r>
      <t xml:space="preserve">Czytelny podpis Oferenta 
</t>
    </r>
    <r>
      <rPr>
        <b/>
        <sz val="9"/>
        <color theme="1"/>
        <rFont val="Calibri Light"/>
        <family val="2"/>
        <charset val="238"/>
        <scheme val="major"/>
      </rPr>
      <t xml:space="preserve">(imię i nazwisko w przypadku opatrzenia podpisem elektronicznym): </t>
    </r>
  </si>
  <si>
    <r>
      <t xml:space="preserve">Czytelny podpis Oferenta 
</t>
    </r>
    <r>
      <rPr>
        <b/>
        <sz val="8"/>
        <color theme="1"/>
        <rFont val="Calibri Light"/>
        <family val="2"/>
        <charset val="238"/>
        <scheme val="major"/>
      </rPr>
      <t xml:space="preserve">(imię i nazwisko w przypadku opatrzenia podpisem elektronicznym): </t>
    </r>
  </si>
  <si>
    <r>
      <t xml:space="preserve">kol.techn./ sumy cząstkowe </t>
    </r>
    <r>
      <rPr>
        <i/>
        <sz val="7"/>
        <color rgb="FFFF0000"/>
        <rFont val="Calibri Light"/>
        <family val="2"/>
        <charset val="238"/>
        <scheme val="major"/>
      </rPr>
      <t>(nie wypełniać)</t>
    </r>
  </si>
  <si>
    <t>Lp.</t>
  </si>
  <si>
    <t xml:space="preserve">PODSUMOWANIE - TABELA ELEMENTÓW SCALONYCH </t>
  </si>
  <si>
    <r>
      <rPr>
        <b/>
        <sz val="9"/>
        <color theme="1"/>
        <rFont val="Calibri Light"/>
        <family val="2"/>
        <charset val="238"/>
        <scheme val="major"/>
      </rPr>
      <t xml:space="preserve">Objaśnienia dla Oferenta: </t>
    </r>
    <r>
      <rPr>
        <sz val="9"/>
        <color theme="1"/>
        <rFont val="Calibri Light"/>
        <family val="2"/>
        <charset val="238"/>
        <scheme val="major"/>
      </rPr>
      <t xml:space="preserve">
- należy wpisać cenę jednostkową w kol. H oraz zweryfikować prawidłowość obliczeń; 
- do kalkulacji ceny jednostkowej ofertowej z cen cząstkowych służą kolumny "techniczne" C-D-E. Wartości wpisane w te kolumny mają jedynie charakter pomocniczy. Cena jednostkowa w kolumnie H ma chrakter ryczałtowy i obejmuje łącznie materiały, sprzęt i robociznę oraz zysk Wykonawcy związany z realizacją pozycji kosztorysowej; 
- do każdego etapu należy przyporządkować również koszty pośrednie, związane z zarządaniem, obsługą procesu budowy, w tym zapewnienieniem ewentualnej infrastruktury dla pracowników, kosztów wywozu odpadów oraz koszty nadzoru (kierownika budowy) itp i umieścić ich ryczałtową wartość w kolumnie H.  
- w przypadku realizacji robót zamiennych lub zmian umowy, do rozliczeń będą brane dane z kolumn F-G-H-I i będą one rozliczane proporcjonalnie; 
- kolumny K-Z mają znaczenie pomocnicze dla Zamawiajacego w celu odpowiedniej klasyfikacji kosztów, w tym w szczegółności kosztów kwalifikowanych. Proszę nie usuwać komórek. W przypadku stwierdzenia konieczności rozlicenia kosztów na poszczególne sekcje niż zaproponowany, należy dokonać zmian formuł (tak aby wartości z kolumn K-N sumowały się do 100%), informując o tym Zamawiającego (umieszczajac adnotację w uwagach); 
- uwagi zamieszczone w kolumnie J nie mogą ograniczać zakresu wykonanej pracy albo definiować prac częściowych lub wariantowych; 
- przy wydruku załącznika do Oferty, należy wydrukować kolumny A-J (z ewentualnym ukryciem kolumn pomocniczych C-D-E).  W przypadku załączenia do oferty wydruku, należy również załączyć niniejszy arkusz (w wersji edytowalnej); 
- podsumowanie (z kolejnego arkusza) naeży przenieść do Oferty. Dla Oferenta wiążąca jest końcowa cena ofertowa (a nie wartości składowe zawierajace się na poszczególne sekcje).  </t>
    </r>
  </si>
  <si>
    <t>SZCZEGÓŁOWY KOSZTORYS REALIZACJI ZAMÓWIENIA</t>
  </si>
  <si>
    <t>UWAGI OFERENTA DO HARMONOGRAMU (OGÓLNE)</t>
  </si>
  <si>
    <t xml:space="preserve">Instalacja systemu wentylacyjno-grzewczego w hali: </t>
  </si>
  <si>
    <t>- przemysłowe kurtyny powietrzne dla dwóch bram magazynowych z wymiennikiem wody (ochrona szerokości kurtyny 5m, maksymalna łączna moc grzewcza nie mniejsza niż 200kW, wydajność łączna na kurtynę nie mniej niż 25 000m3, łączna moc silników nie mniej niż 1,5kW, automatyka sterownicza)</t>
  </si>
  <si>
    <t>- pozostały system ogrzewania realizowany w ramach sytsemu wentylacji pkt. 4.8</t>
  </si>
  <si>
    <t xml:space="preserve">- urządzenia kanałowe typu Split </t>
  </si>
  <si>
    <t>3.20</t>
  </si>
  <si>
    <t>3.21</t>
  </si>
  <si>
    <t>5.4</t>
  </si>
  <si>
    <t>5.5</t>
  </si>
  <si>
    <t>5.6</t>
  </si>
  <si>
    <t>Załącznik nr 2.2 do Zapytania ofertowego 01/03/2023 z dnia 10.03.2023</t>
  </si>
  <si>
    <t xml:space="preserve">ETAP 1.1 - PRACE PRZYGOTOWAWCZE, ROBOTY ZIEMNE </t>
  </si>
  <si>
    <t>RAZEM KOSZTY BEZPOŚREDNIE ETAPU 1.1</t>
  </si>
  <si>
    <t>KOSZTY POŚREDNIE: 
Dokumentacja powykonawcza etapu 1.1</t>
  </si>
  <si>
    <t>RAZEM KOSZTY CAŁKOWITE ETAPU 1.1</t>
  </si>
  <si>
    <t>ETAP 1.2 - KUBATURA (stan surowy otwarty)</t>
  </si>
  <si>
    <t xml:space="preserve">ETAP 1.3 - STAN ZAMKNIĘTY (AKCESORIA / STOLARKA) </t>
  </si>
  <si>
    <t>RAZEM KOSZTY CAŁKOWITE ETAPU 1.2</t>
  </si>
  <si>
    <t>KOSZTY POŚREDNIE: 
Dokumentacja powykonawcza etapu 1.2</t>
  </si>
  <si>
    <t>RAZEM KOSZTY BEZPOŚREDNIE ETAPU 1.2</t>
  </si>
  <si>
    <t>RAZEM KOSZTY BEZPOŚREDNIE ETAPU 1.3</t>
  </si>
  <si>
    <t>KOSZTY POŚREDNIE: 
Dokumentacja powykonawcza etapu 1.3</t>
  </si>
  <si>
    <t>RAZEM KOSZTY CAŁKOWITE ETAPU 1.3</t>
  </si>
  <si>
    <t>ETAP 1.4 - INSTALACJE</t>
  </si>
  <si>
    <t>RAZEM KOSZTY BEZPOŚREDNIE ETAPU 1.4</t>
  </si>
  <si>
    <t>KOSZTY POŚREDNIE: 
Dokumentacja powykonawcza etapu 1.4</t>
  </si>
  <si>
    <t>RAZEM KOSZTY CAŁKOWITE ETAPU 1.4</t>
  </si>
  <si>
    <t>RAZEM KOSZTY BEZPOŚREDNIE ETAPU 1.5</t>
  </si>
  <si>
    <t>KOSZTY POŚREDNIE: 
Dokumentacja powykonawcza etapu 1.5</t>
  </si>
  <si>
    <t>RAZEM KOSZTY CAŁKOWITE ETAPU 1.5</t>
  </si>
  <si>
    <t>RAZEM KOSZTY BEZPOŚREDNIE ETAPU 1.6</t>
  </si>
  <si>
    <t>KOSZTY POŚREDNIE: 
Dokumentacja powykonawcza etapu 1.6</t>
  </si>
  <si>
    <t>RAZEM KOSZTY CAŁKOWITE ETAPU 1.6</t>
  </si>
  <si>
    <t>ŁĄCZNIE ETAPY 1.1 - 1.6</t>
  </si>
  <si>
    <t xml:space="preserve">ETAP 1.6 - ZAGOSPODAROWANIE TERENU </t>
  </si>
  <si>
    <t>ETAP 1.5 - PRACE WYKOŃCZENIOWE</t>
  </si>
  <si>
    <t xml:space="preserve">- system orurowania do strefy wtryskarek </t>
  </si>
  <si>
    <t xml:space="preserve">- szerokość opaski 1m, długość 40mb   </t>
  </si>
  <si>
    <r>
      <t>- </t>
    </r>
    <r>
      <rPr>
        <sz val="10"/>
        <color theme="1"/>
        <rFont val="Calibri Light"/>
        <family val="2"/>
        <charset val="238"/>
        <scheme val="major"/>
      </rPr>
      <t xml:space="preserve">zdjęcie warstwy ziemi lekkiej (piasek) na głębokość -1,20m (wykopy punktowe pod fundamenty hali, wiaty i doku dla ciężarówek) - wg projektu   </t>
    </r>
  </si>
  <si>
    <t xml:space="preserve">Przed realizacją robót zakrywkowych należy sporządzić protokół odbioru robót ulegających zakryciu </t>
  </si>
  <si>
    <t>- wykonanie podwaliny monolityczno-żelbetowej PF1 dozbrojonej prętami Fi12 - poziom posadowienia górnej płaszczyzny poduszki fundamentu do wysokości poziomu 0,00 (posadzki hali)</t>
  </si>
  <si>
    <r>
      <t xml:space="preserve">- </t>
    </r>
    <r>
      <rPr>
        <sz val="10"/>
        <color theme="1"/>
        <rFont val="Calibri Light"/>
        <family val="2"/>
        <charset val="238"/>
        <scheme val="major"/>
      </rPr>
      <t xml:space="preserve">stopy fundamentowe / fundamenty o parametrach wynikających z projektu </t>
    </r>
  </si>
  <si>
    <r>
      <t xml:space="preserve">-     </t>
    </r>
    <r>
      <rPr>
        <sz val="10"/>
        <color theme="1"/>
        <rFont val="Calibri Light"/>
        <family val="2"/>
        <charset val="238"/>
        <scheme val="major"/>
      </rPr>
      <t xml:space="preserve">stopy fundamentowe / fundamenty o parametrach wynikających z projektu </t>
    </r>
  </si>
  <si>
    <t xml:space="preserve">Wykonanie elementów instalacji w gruncie niezbędnej do funkcjonowania hali </t>
  </si>
  <si>
    <t>KOSZTY POŚREDNIE: Koszty ogólne wykonawcy budowy, obsługi budowy i nadzoru dla etapu 1.1</t>
  </si>
  <si>
    <t>KOSZTY POŚREDNIE: Koszty ogólne wykonawcy budowy, obsługi budowy i nadzoru dla etapu 1.2</t>
  </si>
  <si>
    <t>KOSZTY POŚREDNIE: Koszty ogólne wykonawcy budowy, obsługi budowy i nadzoru dla etapu 1.3</t>
  </si>
  <si>
    <t>KOSZTY POŚREDNIE: Koszty ogólne wykonawcy budowy, obsługi budowy i nadzoru dla etapu 1.4</t>
  </si>
  <si>
    <t>KOSZTY POŚREDNIE: Koszty ogólne wykonawcy budowy, obsługi budowy i nadzoru dla etapu 1.5</t>
  </si>
  <si>
    <t>KOSZTY POŚREDNIE: Koszty ogólne wykonawcy budowy, obsługi budowy i nadzoru dla etapu 1.6</t>
  </si>
  <si>
    <t>- dostawa i montaż rynien i pionowych rur spustowych według części opisowej - o przekroju 125mm, okrągłe z PCV, kolor  elewacji / wg sugestii Zamawiającego</t>
  </si>
  <si>
    <t xml:space="preserve">-     z płyt warstwowych wg projektu </t>
  </si>
  <si>
    <t xml:space="preserve">- 6 kpl klimatyzatorów posiadających jednostkę wewnętrzną + zewnętrzną (parametry jednostki: czynnik chłodniczy R32, klasa energetyczna minimum A+, zakres pracy chłodzenie / grzanie, moduł emitujący światło UV, sterowanie bezprzewodowe, normatywna wydajność chłodzenia nie mniejsza niż 15 kW, maksymalna wydajność chłodzenia nie mniejsza niż 14,5kW, pobór mocy przy chłodzeniu nie większy niż 5,5 kW; wydajność normatywna grzania nie mniejsza niż 16 kW,  maksymalna wydajność grzania nie mniejsza niż 17kW, pobór mocy przy grzaniu nie większy niż 5,00 kW; przepływ powietrza nie mniejszy niż 2 300m3/h, poziom hałasu nie większy niż 67 dB, zakres pracy dla grzania -20°C / 24°C, dla chłodzenia 20°C / 48°C, zasilanie trójfazowe 400V, ekwiwalent CO2 nie więcej niż 2,50t). </t>
  </si>
  <si>
    <t xml:space="preserve">- dodatkowo montaż separatora tłuszczu / młynka w pomieszczeniu socjalnym 1 szt. </t>
  </si>
  <si>
    <t xml:space="preserve">- 2 sanitariaty (damskie + męskie) przystosowane do korzystania przez osoby z niepełnosprawnościami </t>
  </si>
  <si>
    <t xml:space="preserve">- ubikacja z deską z samozamykaczem (rezerwuar do zabudowy) - 2 szt.  </t>
  </si>
  <si>
    <t xml:space="preserve">- uniwersalne wentylatory wywiewne dachowe (grawitacyjne) wspomagane mechanicznie - 3 szt. (minimalne parametry: zapewniające maksymalną wydajność pracy na poziomie nie mniejszym niż 10 000m3/h, poziom hałasu nie większy niż 75 dBA, wytrzymałość temperaturowa do 40 stopni Celsjusza, obroty 900/min., zasilanie trójfazowe 400V, wraz z systemem sterowania - z możliwością zastosowania innych rozwiązań zapewniających wydajność łączną nie mniejszą niż 30 000m3/h i poziom hałasu przy wspólnym funkcjonowaniu 225 dBA); </t>
  </si>
  <si>
    <t>- aparaty grzewczo-wentylacyjne z komorą mieszania - 6 szt. urządzeń (minimalne parametry: 3-rzędowy wymiennik ciepła o maksymalnej mocy nie mniejszej niż 75 kW i zapewniających maksymalny strumień przepływu powietrza nie mniejszy niż 5000 m3/h wraz z automatyką sterującą za pomocą odpowiednich sterowników - z możliwością zastosowania innych rozwiązań zapewniających wydajność łączną nie mniejszą niż 30 000m3/h i niski poziom hałasu oraz oferowaną wydajność grzewczą nie mniejszą niż 300 kW)</t>
  </si>
  <si>
    <t>- punkty w projekcie branżowym elektrycznym i sanitarnym wg lokalizacji w projekcie architektonicznym (w tym wentylacja rozdzielni elektrycznej i warsztatu, wentylacja grawitacyjna pomieszczenia socjalnego, łazienek oraz szatni) na wywiewnych kanałowych wentylatorach z wyrzutem bezpośrednim - po 2 szt./punkt (minimalne parametry: maksymalny pobór mocy 27 kW, maksymalna wydajność nie mniejsza niż 200m3/h, poziom hałasu nie większy niż 27 kW/szt., ochrona silnika IP44 - dopuszcza się stosowanie rozwiązań zamiennych zapewniających adekwatne łączne parametry na dany punkt)</t>
  </si>
  <si>
    <t xml:space="preserve">Układ zasilania zakładu do RG wykonany w ramach odrębnego postępowania </t>
  </si>
  <si>
    <t xml:space="preserve">- bramy i drzwi na hali, czujka dalekiego zasięgu na każde pomieszczenie na hali, czujki krótkiego zasięgu (warsztat, rozdzielnia, pomieszczenie socjalne, łazienki *2, komunikacja przy drzwiach zewnętrznych) </t>
  </si>
  <si>
    <t xml:space="preserve">- płyta GK wodoodporna jako podbudowa pod glazurę, łączona z płytą </t>
  </si>
  <si>
    <t>- płytki w łazienkach / ubikacjach 20 / 20 cm - 30/30 cm, kolor szary lub pastelowy (do akceptacji zamawiającego), odpowiedni dla pomieszczeń produkcyjnych i wystroju ogólnego, jednolite</t>
  </si>
  <si>
    <t>- podbudowa uwzględniająca montaż kabin prysznicowych</t>
  </si>
  <si>
    <r>
      <t xml:space="preserve">- </t>
    </r>
    <r>
      <rPr>
        <sz val="10"/>
        <color theme="1"/>
        <rFont val="Calibri Light"/>
        <family val="2"/>
        <charset val="238"/>
        <scheme val="major"/>
      </rPr>
      <t xml:space="preserve">terakota lub linoleum (wykładzina) lub posadzka żywiczna </t>
    </r>
  </si>
  <si>
    <r>
      <t xml:space="preserve">-      </t>
    </r>
    <r>
      <rPr>
        <sz val="10"/>
        <color theme="1"/>
        <rFont val="Calibri Light"/>
        <family val="2"/>
        <charset val="238"/>
        <scheme val="major"/>
      </rPr>
      <t xml:space="preserve">skrzydło drzwiowe i ościeżnica wykonane z dowolnego materiału spełniającego normy, gwarantującego trwałość użytkowania, </t>
    </r>
    <r>
      <rPr>
        <sz val="10"/>
        <color rgb="FF000000"/>
        <rFont val="Calibri Light"/>
        <family val="2"/>
        <charset val="238"/>
        <scheme val="major"/>
      </rPr>
      <t xml:space="preserve">drzwi odporne na wodę </t>
    </r>
  </si>
  <si>
    <t xml:space="preserve">- dostosowanie infrastruktury obiektu (toalety - męską i damska) dla osób z niepełnosprawnościami, w tym osób poruszających się na wózkach inwalidzkich </t>
  </si>
  <si>
    <t>Dostosowanie infrastruktury do potrzeb osób z niepełnosprawnościami</t>
  </si>
  <si>
    <t xml:space="preserve">- dostosowanie infrastruktury obiektu (dostęp) dla osób z niepełnosprawnościami, w tym osób poruszających się na wózkach inwalidzkich w zakresie niezbędnym do spełnienia wymogów standardu architektonicznego; </t>
  </si>
  <si>
    <t xml:space="preserve"> - ostateczne przygotowanie warstwy podbudowy pod drogi dojazdowe o parametrach zapewniających wytrzymałość dla samochodów ciężarowych </t>
  </si>
  <si>
    <t xml:space="preserve"> - ostateczne przygotowanie warstwy podbudowy pod parkingi o parametrach zapewniających wytrzymałość dla samochodów osobowych) </t>
  </si>
  <si>
    <t xml:space="preserve">-      skrzydło drzwiowe i ościeżnica wykonane z dowolnego materiału spełniającego normy, gwarantującego trwałość użytkowania, drzwi odporne na wodę </t>
  </si>
  <si>
    <r>
      <t xml:space="preserve">- </t>
    </r>
    <r>
      <rPr>
        <sz val="10"/>
        <color theme="1"/>
        <rFont val="Calibri Light"/>
        <family val="2"/>
        <charset val="238"/>
        <scheme val="major"/>
      </rPr>
      <t xml:space="preserve">rozdzielnie wg projektu, </t>
    </r>
  </si>
  <si>
    <t>Monitoring CCTV dla zapewnienia bezpieczeństwa procesu produkcyjnego: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</si>
</sst>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164" formatCode="#,##0.00\ &quot;zł&quot;"/>
  </numFmts>
  <fonts count="49" x14ac:knownFonts="1">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1"/>
      <color theme="1"/>
      <name val="Calibri Light"/>
      <family val="2"/>
      <charset val="238"/>
      <scheme val="major"/>
    </font>
    <font>
      <b/>
      <sz val="8"/>
      <color theme="1"/>
      <name val="Calibri Light"/>
      <family val="2"/>
      <charset val="238"/>
      <scheme val="major"/>
    </font>
    <font>
      <b/>
      <sz val="9"/>
      <color theme="1"/>
      <name val="Calibri Light"/>
      <family val="2"/>
      <charset val="238"/>
      <scheme val="major"/>
    </font>
    <font>
      <sz val="9"/>
      <color theme="1"/>
      <name val="Calibri Light"/>
      <family val="2"/>
      <charset val="238"/>
      <scheme val="major"/>
    </font>
    <font>
      <i/>
      <sz val="9"/>
      <color theme="1"/>
      <name val="Calibri Light"/>
      <family val="2"/>
      <charset val="238"/>
      <scheme val="major"/>
    </font>
    <font>
      <b/>
      <sz val="10"/>
      <color theme="1"/>
      <name val="Calibri Light"/>
      <family val="2"/>
      <charset val="238"/>
      <scheme val="major"/>
    </font>
    <font>
      <sz val="10"/>
      <color theme="1"/>
      <name val="Calibri Light"/>
      <family val="2"/>
      <charset val="238"/>
      <scheme val="major"/>
    </font>
    <font>
      <i/>
      <sz val="10"/>
      <color theme="1"/>
      <name val="Calibri Light"/>
      <family val="2"/>
      <charset val="238"/>
      <scheme val="major"/>
    </font>
    <font>
      <sz val="10"/>
      <color rgb="FF000000"/>
      <name val="Calibri Light"/>
      <family val="2"/>
      <charset val="238"/>
      <scheme val="major"/>
    </font>
    <font>
      <sz val="10"/>
      <color rgb="FFFF0000"/>
      <name val="Calibri Light"/>
      <family val="2"/>
      <charset val="238"/>
      <scheme val="major"/>
    </font>
    <font>
      <b/>
      <sz val="10"/>
      <color rgb="FF000000"/>
      <name val="Calibri Light"/>
      <family val="2"/>
      <charset val="238"/>
      <scheme val="major"/>
    </font>
    <font>
      <sz val="9"/>
      <color theme="1"/>
      <name val="Calibri"/>
      <family val="2"/>
      <charset val="238"/>
      <scheme val="minor"/>
    </font>
    <font>
      <i/>
      <sz val="11"/>
      <color theme="1"/>
      <name val="Calibri Light"/>
      <family val="2"/>
      <charset val="238"/>
      <scheme val="major"/>
    </font>
    <font>
      <b/>
      <i/>
      <sz val="11"/>
      <color theme="1"/>
      <name val="Calibri Light"/>
      <family val="2"/>
      <charset val="238"/>
      <scheme val="major"/>
    </font>
    <font>
      <b/>
      <sz val="11"/>
      <color theme="1"/>
      <name val="Calibri Light"/>
      <family val="2"/>
      <charset val="238"/>
      <scheme val="major"/>
    </font>
    <font>
      <u/>
      <sz val="10"/>
      <color theme="1"/>
      <name val="Calibri Light"/>
      <family val="2"/>
      <charset val="238"/>
      <scheme val="major"/>
    </font>
    <font>
      <vertAlign val="superscript"/>
      <sz val="10"/>
      <color theme="1"/>
      <name val="Calibri Light"/>
      <family val="2"/>
      <charset val="238"/>
      <scheme val="major"/>
    </font>
    <font>
      <i/>
      <sz val="10"/>
      <color theme="0"/>
      <name val="Calibri Light"/>
      <family val="2"/>
      <charset val="238"/>
      <scheme val="major"/>
    </font>
    <font>
      <b/>
      <sz val="11"/>
      <color rgb="FF000000"/>
      <name val="Calibri Light"/>
      <family val="2"/>
      <charset val="238"/>
      <scheme val="major"/>
    </font>
    <font>
      <b/>
      <i/>
      <sz val="10"/>
      <color rgb="FFFF0000"/>
      <name val="Calibri Light"/>
      <family val="2"/>
      <charset val="238"/>
      <scheme val="major"/>
    </font>
    <font>
      <i/>
      <sz val="11"/>
      <color rgb="FF7030A0"/>
      <name val="Calibri Light"/>
      <family val="2"/>
      <charset val="238"/>
      <scheme val="major"/>
    </font>
    <font>
      <b/>
      <i/>
      <sz val="11"/>
      <color rgb="FF7030A0"/>
      <name val="Calibri Light"/>
      <family val="2"/>
      <charset val="238"/>
      <scheme val="major"/>
    </font>
    <font>
      <sz val="10"/>
      <color rgb="FF7030A0"/>
      <name val="Calibri Light"/>
      <family val="2"/>
      <charset val="238"/>
      <scheme val="major"/>
    </font>
    <font>
      <sz val="11"/>
      <color rgb="FF7030A0"/>
      <name val="Calibri Light"/>
      <family val="2"/>
      <charset val="238"/>
      <scheme val="major"/>
    </font>
    <font>
      <b/>
      <sz val="11"/>
      <color rgb="FF7030A0"/>
      <name val="Calibri Light"/>
      <family val="2"/>
      <charset val="238"/>
      <scheme val="major"/>
    </font>
    <font>
      <b/>
      <sz val="10"/>
      <color rgb="FF7030A0"/>
      <name val="Calibri Light"/>
      <family val="2"/>
      <charset val="238"/>
      <scheme val="major"/>
    </font>
    <font>
      <b/>
      <sz val="12"/>
      <color theme="1"/>
      <name val="Calibri Light"/>
      <family val="2"/>
      <charset val="238"/>
      <scheme val="major"/>
    </font>
    <font>
      <b/>
      <sz val="12"/>
      <color rgb="FF000000"/>
      <name val="Calibri Light"/>
      <family val="2"/>
      <charset val="238"/>
      <scheme val="major"/>
    </font>
    <font>
      <b/>
      <sz val="12"/>
      <color rgb="FF7030A0"/>
      <name val="Calibri Light"/>
      <family val="2"/>
      <charset val="238"/>
      <scheme val="major"/>
    </font>
    <font>
      <sz val="12"/>
      <color theme="1"/>
      <name val="Calibri Light"/>
      <family val="2"/>
      <charset val="238"/>
      <scheme val="major"/>
    </font>
    <font>
      <i/>
      <sz val="12"/>
      <color theme="1"/>
      <name val="Calibri Light"/>
      <family val="2"/>
      <charset val="238"/>
      <scheme val="major"/>
    </font>
    <font>
      <b/>
      <i/>
      <sz val="12"/>
      <color theme="1"/>
      <name val="Calibri Light"/>
      <family val="2"/>
      <charset val="238"/>
      <scheme val="major"/>
    </font>
    <font>
      <b/>
      <sz val="8"/>
      <color theme="1"/>
      <name val="Calibri"/>
      <family val="2"/>
      <charset val="238"/>
      <scheme val="minor"/>
    </font>
    <font>
      <b/>
      <sz val="10"/>
      <name val="Calibri Light"/>
      <family val="2"/>
      <charset val="238"/>
      <scheme val="major"/>
    </font>
    <font>
      <sz val="10"/>
      <name val="Calibri Light"/>
      <family val="2"/>
      <charset val="238"/>
      <scheme val="major"/>
    </font>
    <font>
      <sz val="11"/>
      <color rgb="FFFF0000"/>
      <name val="Calibri"/>
      <family val="2"/>
      <charset val="238"/>
      <scheme val="minor"/>
    </font>
    <font>
      <b/>
      <sz val="12"/>
      <color rgb="FFFF0000"/>
      <name val="Calibri Light"/>
      <family val="2"/>
      <charset val="238"/>
      <scheme val="major"/>
    </font>
    <font>
      <i/>
      <sz val="11"/>
      <color theme="1"/>
      <name val="Calibri"/>
      <family val="2"/>
      <charset val="238"/>
      <scheme val="minor"/>
    </font>
    <font>
      <i/>
      <sz val="10"/>
      <color rgb="FFFF0000"/>
      <name val="Calibri Light"/>
      <family val="2"/>
      <charset val="238"/>
      <scheme val="major"/>
    </font>
    <font>
      <b/>
      <sz val="12"/>
      <color theme="1"/>
      <name val="Calibri"/>
      <family val="2"/>
      <charset val="238"/>
      <scheme val="minor"/>
    </font>
    <font>
      <sz val="8"/>
      <color theme="1"/>
      <name val="Calibri"/>
      <family val="2"/>
      <charset val="238"/>
      <scheme val="minor"/>
    </font>
    <font>
      <i/>
      <sz val="8"/>
      <color rgb="FFFF0000"/>
      <name val="Calibri Light"/>
      <family val="2"/>
      <charset val="238"/>
      <scheme val="major"/>
    </font>
    <font>
      <i/>
      <sz val="7"/>
      <color rgb="FFFF0000"/>
      <name val="Calibri Light"/>
      <family val="2"/>
      <charset val="238"/>
      <scheme val="major"/>
    </font>
    <font>
      <sz val="8"/>
      <color theme="1"/>
      <name val="Calibri Light"/>
      <family val="2"/>
      <charset val="238"/>
      <scheme val="major"/>
    </font>
    <font>
      <b/>
      <i/>
      <sz val="10"/>
      <color theme="1"/>
      <name val="Calibri Light"/>
      <family val="2"/>
      <charset val="238"/>
      <scheme val="major"/>
    </font>
    <font>
      <b/>
      <i/>
      <sz val="11"/>
      <color theme="1"/>
      <name val="Calibri"/>
      <family val="2"/>
      <charset val="238"/>
      <scheme val="minor"/>
    </font>
  </fonts>
  <fills count="23">
    <fill>
      <patternFill patternType="none"/>
    </fill>
    <fill>
      <patternFill patternType="gray125"/>
    </fill>
    <fill>
      <patternFill patternType="solid">
        <fgColor rgb="FFC0C0C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9" tint="0.599963377788628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5" tint="0.39997558519241921"/>
        <bgColor indexed="64"/>
      </patternFill>
    </fill>
    <fill>
      <patternFill patternType="solid">
        <fgColor theme="0" tint="-0.34998626667073579"/>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04">
    <xf numFmtId="0" fontId="0" fillId="0" borderId="0" xfId="0"/>
    <xf numFmtId="49" fontId="8" fillId="0" borderId="8" xfId="0" applyNumberFormat="1" applyFont="1" applyBorder="1" applyAlignment="1">
      <alignment vertical="center" wrapText="1"/>
    </xf>
    <xf numFmtId="49" fontId="10" fillId="0" borderId="8" xfId="0" applyNumberFormat="1" applyFont="1" applyBorder="1" applyAlignment="1">
      <alignment vertical="center" wrapText="1"/>
    </xf>
    <xf numFmtId="49" fontId="11" fillId="0" borderId="8" xfId="0" applyNumberFormat="1" applyFont="1" applyBorder="1" applyAlignment="1">
      <alignment vertical="center" wrapText="1"/>
    </xf>
    <xf numFmtId="49" fontId="11" fillId="0" borderId="5" xfId="0" applyNumberFormat="1" applyFont="1" applyBorder="1" applyAlignment="1">
      <alignment vertical="center" wrapText="1"/>
    </xf>
    <xf numFmtId="49" fontId="9" fillId="0" borderId="5" xfId="0" applyNumberFormat="1" applyFont="1" applyBorder="1" applyAlignment="1">
      <alignment vertical="center" wrapText="1"/>
    </xf>
    <xf numFmtId="49" fontId="8" fillId="0" borderId="8" xfId="0" applyNumberFormat="1" applyFont="1" applyBorder="1" applyAlignment="1">
      <alignment horizontal="justify" vertical="center" wrapText="1"/>
    </xf>
    <xf numFmtId="49" fontId="9" fillId="0" borderId="8" xfId="0" applyNumberFormat="1" applyFont="1" applyBorder="1" applyAlignment="1">
      <alignment horizontal="justify" vertical="center" wrapText="1"/>
    </xf>
    <xf numFmtId="0" fontId="9" fillId="0" borderId="0" xfId="0" applyFont="1" applyAlignment="1">
      <alignment vertical="center"/>
    </xf>
    <xf numFmtId="49" fontId="9" fillId="0" borderId="0" xfId="0" applyNumberFormat="1" applyFont="1" applyAlignment="1">
      <alignment vertical="center"/>
    </xf>
    <xf numFmtId="49" fontId="9" fillId="0" borderId="8" xfId="0" applyNumberFormat="1" applyFont="1" applyBorder="1" applyAlignment="1">
      <alignment vertical="center" wrapText="1"/>
    </xf>
    <xf numFmtId="4" fontId="9"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164" fontId="9" fillId="0" borderId="0" xfId="0" applyNumberFormat="1" applyFont="1" applyAlignment="1">
      <alignment vertical="center" wrapText="1"/>
    </xf>
    <xf numFmtId="0" fontId="10" fillId="0" borderId="0" xfId="0" applyFont="1" applyAlignment="1">
      <alignment vertical="center" wrapText="1"/>
    </xf>
    <xf numFmtId="4" fontId="9" fillId="0" borderId="0" xfId="0" applyNumberFormat="1" applyFont="1" applyFill="1" applyAlignment="1">
      <alignment vertical="center" wrapText="1"/>
    </xf>
    <xf numFmtId="49" fontId="8" fillId="5" borderId="5" xfId="0" applyNumberFormat="1" applyFont="1" applyFill="1" applyBorder="1" applyAlignment="1">
      <alignment vertical="center" wrapText="1"/>
    </xf>
    <xf numFmtId="49" fontId="9"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10" fontId="9" fillId="0" borderId="0" xfId="0" applyNumberFormat="1" applyFont="1" applyAlignment="1">
      <alignment vertical="center" wrapText="1"/>
    </xf>
    <xf numFmtId="10" fontId="9" fillId="5" borderId="25" xfId="0" applyNumberFormat="1" applyFont="1" applyFill="1" applyBorder="1" applyAlignment="1">
      <alignment horizontal="center" vertical="center" wrapText="1"/>
    </xf>
    <xf numFmtId="10" fontId="9" fillId="5" borderId="26" xfId="0" applyNumberFormat="1" applyFont="1" applyFill="1" applyBorder="1" applyAlignment="1">
      <alignment horizontal="center" vertical="center" wrapText="1"/>
    </xf>
    <xf numFmtId="10" fontId="9" fillId="5" borderId="27" xfId="0" applyNumberFormat="1" applyFont="1" applyFill="1" applyBorder="1" applyAlignment="1">
      <alignment horizontal="center" vertical="center" wrapText="1"/>
    </xf>
    <xf numFmtId="164" fontId="9" fillId="5" borderId="23" xfId="0" applyNumberFormat="1" applyFont="1" applyFill="1" applyBorder="1" applyAlignment="1">
      <alignment horizontal="center" vertical="center" wrapText="1"/>
    </xf>
    <xf numFmtId="164" fontId="9" fillId="5" borderId="24" xfId="0" applyNumberFormat="1" applyFont="1" applyFill="1" applyBorder="1" applyAlignment="1">
      <alignment horizontal="center" vertical="center" wrapText="1"/>
    </xf>
    <xf numFmtId="4" fontId="9" fillId="5" borderId="25" xfId="0" applyNumberFormat="1" applyFont="1" applyFill="1" applyBorder="1" applyAlignment="1">
      <alignment horizontal="center" vertical="center" wrapText="1"/>
    </xf>
    <xf numFmtId="49" fontId="9" fillId="5" borderId="26" xfId="0" applyNumberFormat="1" applyFont="1" applyFill="1" applyBorder="1" applyAlignment="1">
      <alignment horizontal="center" vertical="center" wrapText="1"/>
    </xf>
    <xf numFmtId="49" fontId="11" fillId="0" borderId="8" xfId="0" applyNumberFormat="1" applyFont="1" applyBorder="1" applyAlignment="1">
      <alignment horizontal="left" vertical="center" wrapText="1" indent="2"/>
    </xf>
    <xf numFmtId="164" fontId="9" fillId="5" borderId="22" xfId="0" applyNumberFormat="1" applyFont="1" applyFill="1" applyBorder="1" applyAlignment="1">
      <alignment horizontal="center" vertical="center" wrapText="1"/>
    </xf>
    <xf numFmtId="4" fontId="10" fillId="0" borderId="0" xfId="0" applyNumberFormat="1" applyFont="1" applyFill="1" applyAlignment="1">
      <alignment vertical="center" wrapText="1"/>
    </xf>
    <xf numFmtId="4" fontId="10" fillId="5" borderId="2"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4" fontId="10" fillId="5" borderId="3" xfId="0" applyNumberFormat="1" applyFont="1" applyFill="1" applyBorder="1" applyAlignment="1">
      <alignment horizontal="center" vertical="center" wrapText="1"/>
    </xf>
    <xf numFmtId="4" fontId="10" fillId="0" borderId="11"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4" xfId="0" applyNumberFormat="1" applyFont="1" applyFill="1" applyBorder="1" applyAlignment="1">
      <alignment vertical="center" wrapText="1"/>
    </xf>
    <xf numFmtId="10" fontId="10" fillId="0" borderId="0" xfId="0" applyNumberFormat="1" applyFont="1" applyAlignment="1">
      <alignment vertical="center" wrapText="1"/>
    </xf>
    <xf numFmtId="164" fontId="8" fillId="5" borderId="6" xfId="0" applyNumberFormat="1" applyFont="1" applyFill="1" applyBorder="1" applyAlignment="1">
      <alignment horizontal="center" vertical="center" wrapText="1"/>
    </xf>
    <xf numFmtId="10" fontId="20" fillId="10" borderId="16" xfId="0" applyNumberFormat="1" applyFont="1" applyFill="1" applyBorder="1" applyAlignment="1">
      <alignment horizontal="center" vertical="center"/>
    </xf>
    <xf numFmtId="10" fontId="20" fillId="10" borderId="17" xfId="0" applyNumberFormat="1" applyFont="1" applyFill="1" applyBorder="1" applyAlignment="1">
      <alignment horizontal="center" vertical="center"/>
    </xf>
    <xf numFmtId="10" fontId="20" fillId="10" borderId="18" xfId="0" applyNumberFormat="1" applyFont="1" applyFill="1" applyBorder="1" applyAlignment="1">
      <alignment horizontal="center" vertical="center"/>
    </xf>
    <xf numFmtId="164" fontId="10" fillId="5" borderId="25" xfId="0" applyNumberFormat="1" applyFont="1" applyFill="1" applyBorder="1" applyAlignment="1">
      <alignment horizontal="center" vertical="center" wrapText="1"/>
    </xf>
    <xf numFmtId="164" fontId="10" fillId="5" borderId="26" xfId="0" applyNumberFormat="1" applyFont="1" applyFill="1" applyBorder="1" applyAlignment="1">
      <alignment horizontal="center" vertical="center" wrapText="1"/>
    </xf>
    <xf numFmtId="164" fontId="10" fillId="5" borderId="27" xfId="0" applyNumberFormat="1" applyFont="1" applyFill="1" applyBorder="1" applyAlignment="1">
      <alignment horizontal="center" vertical="center" wrapText="1"/>
    </xf>
    <xf numFmtId="49" fontId="21" fillId="5" borderId="5" xfId="0" applyNumberFormat="1" applyFont="1" applyFill="1" applyBorder="1" applyAlignment="1">
      <alignment vertical="center" wrapText="1"/>
    </xf>
    <xf numFmtId="164" fontId="3" fillId="5" borderId="23" xfId="0" applyNumberFormat="1" applyFont="1" applyFill="1" applyBorder="1" applyAlignment="1">
      <alignment horizontal="center" vertical="center" wrapText="1"/>
    </xf>
    <xf numFmtId="164" fontId="3" fillId="5" borderId="24" xfId="0" applyNumberFormat="1" applyFont="1" applyFill="1" applyBorder="1" applyAlignment="1">
      <alignment horizontal="center" vertical="center" wrapText="1"/>
    </xf>
    <xf numFmtId="164" fontId="3" fillId="5" borderId="22" xfId="0" applyNumberFormat="1" applyFont="1" applyFill="1" applyBorder="1" applyAlignment="1">
      <alignment horizontal="center" vertical="center" wrapText="1"/>
    </xf>
    <xf numFmtId="164" fontId="17" fillId="5" borderId="6" xfId="0" applyNumberFormat="1" applyFont="1" applyFill="1" applyBorder="1" applyAlignment="1">
      <alignment horizontal="center" vertical="center" wrapText="1"/>
    </xf>
    <xf numFmtId="164" fontId="15" fillId="5" borderId="25" xfId="0" applyNumberFormat="1" applyFont="1" applyFill="1" applyBorder="1" applyAlignment="1">
      <alignment horizontal="center" vertical="center" wrapText="1"/>
    </xf>
    <xf numFmtId="164" fontId="15" fillId="5" borderId="26" xfId="0" applyNumberFormat="1" applyFont="1" applyFill="1" applyBorder="1" applyAlignment="1">
      <alignment horizontal="center" vertical="center" wrapText="1"/>
    </xf>
    <xf numFmtId="164" fontId="15" fillId="5" borderId="27" xfId="0" applyNumberFormat="1" applyFont="1" applyFill="1" applyBorder="1" applyAlignment="1">
      <alignment horizontal="center" vertical="center" wrapText="1"/>
    </xf>
    <xf numFmtId="4" fontId="3" fillId="5" borderId="5" xfId="0" applyNumberFormat="1" applyFont="1" applyFill="1" applyBorder="1" applyAlignment="1">
      <alignment horizontal="center" vertical="center" wrapText="1"/>
    </xf>
    <xf numFmtId="0" fontId="3" fillId="0" borderId="0" xfId="0" applyFont="1" applyAlignment="1">
      <alignment vertical="center"/>
    </xf>
    <xf numFmtId="49" fontId="21" fillId="6" borderId="5" xfId="0" applyNumberFormat="1" applyFont="1" applyFill="1" applyBorder="1" applyAlignment="1">
      <alignment vertical="center" wrapText="1"/>
    </xf>
    <xf numFmtId="164" fontId="17" fillId="6" borderId="23" xfId="0" applyNumberFormat="1" applyFont="1" applyFill="1" applyBorder="1" applyAlignment="1">
      <alignment horizontal="center" vertical="center" wrapText="1"/>
    </xf>
    <xf numFmtId="164" fontId="17" fillId="6" borderId="24" xfId="0" applyNumberFormat="1" applyFont="1" applyFill="1" applyBorder="1" applyAlignment="1">
      <alignment horizontal="center" vertical="center" wrapText="1"/>
    </xf>
    <xf numFmtId="164" fontId="17" fillId="6" borderId="22" xfId="0" applyNumberFormat="1" applyFont="1" applyFill="1" applyBorder="1" applyAlignment="1">
      <alignment horizontal="center" vertical="center" wrapText="1"/>
    </xf>
    <xf numFmtId="164" fontId="16" fillId="11" borderId="25" xfId="0" applyNumberFormat="1" applyFont="1" applyFill="1" applyBorder="1" applyAlignment="1">
      <alignment horizontal="center" vertical="center" wrapText="1"/>
    </xf>
    <xf numFmtId="164" fontId="16" fillId="11" borderId="26" xfId="0" applyNumberFormat="1" applyFont="1" applyFill="1" applyBorder="1" applyAlignment="1">
      <alignment horizontal="center" vertical="center" wrapText="1"/>
    </xf>
    <xf numFmtId="164" fontId="16" fillId="11" borderId="27" xfId="0" applyNumberFormat="1" applyFont="1" applyFill="1" applyBorder="1" applyAlignment="1">
      <alignment horizontal="center" vertical="center" wrapText="1"/>
    </xf>
    <xf numFmtId="4" fontId="17" fillId="6" borderId="5" xfId="0" applyNumberFormat="1" applyFont="1" applyFill="1" applyBorder="1" applyAlignment="1">
      <alignment horizontal="center" vertical="center" wrapText="1"/>
    </xf>
    <xf numFmtId="0" fontId="17" fillId="0" borderId="0" xfId="0" applyFont="1" applyAlignment="1">
      <alignment vertical="center"/>
    </xf>
    <xf numFmtId="49" fontId="17" fillId="2" borderId="2" xfId="0" applyNumberFormat="1" applyFont="1" applyFill="1" applyBorder="1" applyAlignment="1">
      <alignment horizontal="center" vertical="center" wrapText="1"/>
    </xf>
    <xf numFmtId="4" fontId="17" fillId="2" borderId="25" xfId="0" applyNumberFormat="1" applyFont="1" applyFill="1" applyBorder="1" applyAlignment="1">
      <alignment horizontal="center" vertical="center" wrapText="1"/>
    </xf>
    <xf numFmtId="49" fontId="17" fillId="2" borderId="26" xfId="0" applyNumberFormat="1" applyFont="1" applyFill="1" applyBorder="1" applyAlignment="1">
      <alignment horizontal="center" vertical="center" wrapText="1"/>
    </xf>
    <xf numFmtId="164" fontId="17" fillId="2" borderId="26" xfId="0" applyNumberFormat="1" applyFont="1" applyFill="1" applyBorder="1" applyAlignment="1">
      <alignment horizontal="center" vertical="center" wrapText="1"/>
    </xf>
    <xf numFmtId="164" fontId="17" fillId="2" borderId="27" xfId="0" applyNumberFormat="1" applyFont="1" applyFill="1" applyBorder="1" applyAlignment="1">
      <alignment horizontal="center" vertical="center" wrapText="1"/>
    </xf>
    <xf numFmtId="10" fontId="16" fillId="7" borderId="3" xfId="0" applyNumberFormat="1" applyFont="1" applyFill="1" applyBorder="1" applyAlignment="1">
      <alignment horizontal="center" vertical="center"/>
    </xf>
    <xf numFmtId="0" fontId="15" fillId="3" borderId="11" xfId="0" applyFont="1" applyFill="1" applyBorder="1" applyAlignment="1">
      <alignment horizontal="center" vertical="center"/>
    </xf>
    <xf numFmtId="10" fontId="3" fillId="9" borderId="16" xfId="0" applyNumberFormat="1" applyFont="1" applyFill="1" applyBorder="1" applyAlignment="1">
      <alignment horizontal="center" vertical="center"/>
    </xf>
    <xf numFmtId="10" fontId="3" fillId="9" borderId="17" xfId="0" applyNumberFormat="1" applyFont="1" applyFill="1" applyBorder="1" applyAlignment="1">
      <alignment horizontal="center" vertical="center"/>
    </xf>
    <xf numFmtId="10" fontId="3" fillId="9" borderId="18" xfId="0" applyNumberFormat="1" applyFont="1" applyFill="1" applyBorder="1" applyAlignment="1">
      <alignment horizontal="center" vertical="center"/>
    </xf>
    <xf numFmtId="10" fontId="17" fillId="10" borderId="0" xfId="0" applyNumberFormat="1" applyFont="1" applyFill="1" applyBorder="1" applyAlignment="1">
      <alignment horizontal="center" vertical="center"/>
    </xf>
    <xf numFmtId="4" fontId="3" fillId="3" borderId="11" xfId="0" applyNumberFormat="1" applyFont="1" applyFill="1" applyBorder="1" applyAlignment="1">
      <alignment horizontal="center" vertical="center" wrapText="1"/>
    </xf>
    <xf numFmtId="49" fontId="13" fillId="0" borderId="8" xfId="0" applyNumberFormat="1" applyFont="1" applyBorder="1" applyAlignment="1">
      <alignment vertical="center" wrapText="1"/>
    </xf>
    <xf numFmtId="0" fontId="12" fillId="0" borderId="0" xfId="0" applyFont="1" applyAlignment="1">
      <alignment vertical="center"/>
    </xf>
    <xf numFmtId="49" fontId="22" fillId="0" borderId="8" xfId="0" applyNumberFormat="1" applyFont="1" applyBorder="1" applyAlignment="1">
      <alignment horizontal="justify" vertical="center" wrapText="1"/>
    </xf>
    <xf numFmtId="49" fontId="8" fillId="0" borderId="13" xfId="0" applyNumberFormat="1" applyFont="1" applyBorder="1" applyAlignment="1">
      <alignment vertical="center" wrapText="1"/>
    </xf>
    <xf numFmtId="49" fontId="17" fillId="7" borderId="2" xfId="0" applyNumberFormat="1" applyFont="1" applyFill="1" applyBorder="1" applyAlignment="1">
      <alignment vertical="center" wrapText="1"/>
    </xf>
    <xf numFmtId="164" fontId="17" fillId="6" borderId="24" xfId="0" applyNumberFormat="1" applyFont="1" applyFill="1" applyBorder="1" applyAlignment="1">
      <alignment horizontal="right" vertical="center" wrapText="1"/>
    </xf>
    <xf numFmtId="49" fontId="17" fillId="3" borderId="5" xfId="0" applyNumberFormat="1" applyFont="1" applyFill="1" applyBorder="1" applyAlignment="1">
      <alignment horizontal="center" vertical="center" wrapText="1"/>
    </xf>
    <xf numFmtId="4" fontId="3" fillId="14" borderId="22" xfId="0" applyNumberFormat="1" applyFont="1" applyFill="1" applyBorder="1" applyAlignment="1">
      <alignment horizontal="center" vertical="center" wrapText="1"/>
    </xf>
    <xf numFmtId="49" fontId="3" fillId="14" borderId="23" xfId="0" applyNumberFormat="1" applyFont="1" applyFill="1" applyBorder="1" applyAlignment="1">
      <alignment horizontal="center" vertical="center" wrapText="1"/>
    </xf>
    <xf numFmtId="164" fontId="3" fillId="14" borderId="23" xfId="0" applyNumberFormat="1" applyFont="1" applyFill="1" applyBorder="1" applyAlignment="1">
      <alignment horizontal="center" vertical="center" wrapText="1"/>
    </xf>
    <xf numFmtId="4" fontId="17" fillId="14" borderId="22" xfId="0" applyNumberFormat="1" applyFont="1" applyFill="1" applyBorder="1" applyAlignment="1">
      <alignment horizontal="center" vertical="center" wrapText="1"/>
    </xf>
    <xf numFmtId="49" fontId="17" fillId="14" borderId="23" xfId="0" applyNumberFormat="1" applyFont="1" applyFill="1" applyBorder="1" applyAlignment="1">
      <alignment horizontal="center" vertical="center" wrapText="1"/>
    </xf>
    <xf numFmtId="164" fontId="17" fillId="14" borderId="23" xfId="0" applyNumberFormat="1" applyFont="1" applyFill="1" applyBorder="1" applyAlignment="1">
      <alignment horizontal="center" vertical="center" wrapText="1"/>
    </xf>
    <xf numFmtId="10" fontId="3" fillId="14" borderId="22" xfId="0" applyNumberFormat="1" applyFont="1" applyFill="1" applyBorder="1" applyAlignment="1">
      <alignment horizontal="center" vertical="center" wrapText="1"/>
    </xf>
    <xf numFmtId="10" fontId="3" fillId="14" borderId="23" xfId="0" applyNumberFormat="1" applyFont="1" applyFill="1" applyBorder="1" applyAlignment="1">
      <alignment horizontal="center" vertical="center" wrapText="1"/>
    </xf>
    <xf numFmtId="10" fontId="3" fillId="14" borderId="24" xfId="0" applyNumberFormat="1" applyFont="1" applyFill="1" applyBorder="1" applyAlignment="1">
      <alignment horizontal="center" vertical="center" wrapText="1"/>
    </xf>
    <xf numFmtId="8" fontId="15" fillId="14" borderId="5" xfId="0" applyNumberFormat="1" applyFont="1" applyFill="1" applyBorder="1" applyAlignment="1">
      <alignment horizontal="center" vertical="center" wrapText="1"/>
    </xf>
    <xf numFmtId="4" fontId="15" fillId="14" borderId="5" xfId="0" applyNumberFormat="1" applyFont="1" applyFill="1" applyBorder="1" applyAlignment="1">
      <alignment horizontal="center" vertical="center" wrapText="1"/>
    </xf>
    <xf numFmtId="4" fontId="15" fillId="14" borderId="6" xfId="0" applyNumberFormat="1" applyFont="1" applyFill="1" applyBorder="1" applyAlignment="1">
      <alignment horizontal="center" vertical="center" wrapText="1"/>
    </xf>
    <xf numFmtId="10" fontId="17" fillId="14" borderId="22" xfId="0" applyNumberFormat="1" applyFont="1" applyFill="1" applyBorder="1" applyAlignment="1">
      <alignment horizontal="center" vertical="center" wrapText="1"/>
    </xf>
    <xf numFmtId="10" fontId="17" fillId="14" borderId="23" xfId="0" applyNumberFormat="1" applyFont="1" applyFill="1" applyBorder="1" applyAlignment="1">
      <alignment horizontal="center" vertical="center" wrapText="1"/>
    </xf>
    <xf numFmtId="10" fontId="17" fillId="14" borderId="24" xfId="0" applyNumberFormat="1" applyFont="1" applyFill="1" applyBorder="1" applyAlignment="1">
      <alignment horizontal="center" vertical="center" wrapText="1"/>
    </xf>
    <xf numFmtId="8" fontId="16" fillId="14" borderId="5" xfId="0" applyNumberFormat="1" applyFont="1" applyFill="1" applyBorder="1" applyAlignment="1">
      <alignment horizontal="center" vertical="center" wrapText="1"/>
    </xf>
    <xf numFmtId="4" fontId="16" fillId="14" borderId="5" xfId="0" applyNumberFormat="1" applyFont="1" applyFill="1" applyBorder="1" applyAlignment="1">
      <alignment horizontal="center" vertical="center" wrapText="1"/>
    </xf>
    <xf numFmtId="4" fontId="16" fillId="14" borderId="6" xfId="0" applyNumberFormat="1" applyFont="1" applyFill="1" applyBorder="1" applyAlignment="1">
      <alignment horizontal="center" vertical="center" wrapText="1"/>
    </xf>
    <xf numFmtId="164" fontId="17" fillId="6" borderId="1" xfId="0" applyNumberFormat="1" applyFont="1" applyFill="1" applyBorder="1" applyAlignment="1">
      <alignment horizontal="center" vertical="center" wrapText="1"/>
    </xf>
    <xf numFmtId="4" fontId="3" fillId="5" borderId="2" xfId="0" applyNumberFormat="1" applyFont="1" applyFill="1" applyBorder="1" applyAlignment="1">
      <alignment horizontal="center" vertical="center" wrapText="1"/>
    </xf>
    <xf numFmtId="49" fontId="17" fillId="14" borderId="1" xfId="0" applyNumberFormat="1" applyFont="1" applyFill="1" applyBorder="1" applyAlignment="1">
      <alignment horizontal="center" vertical="center" wrapText="1"/>
    </xf>
    <xf numFmtId="4" fontId="3" fillId="14" borderId="25" xfId="0" applyNumberFormat="1" applyFont="1" applyFill="1" applyBorder="1" applyAlignment="1">
      <alignment horizontal="center" vertical="center" wrapText="1"/>
    </xf>
    <xf numFmtId="49" fontId="3" fillId="14" borderId="26" xfId="0" applyNumberFormat="1" applyFont="1" applyFill="1" applyBorder="1" applyAlignment="1">
      <alignment horizontal="center" vertical="center" wrapText="1"/>
    </xf>
    <xf numFmtId="164" fontId="3" fillId="14" borderId="26" xfId="0" applyNumberFormat="1" applyFont="1" applyFill="1" applyBorder="1" applyAlignment="1">
      <alignment horizontal="center" vertical="center" wrapText="1"/>
    </xf>
    <xf numFmtId="10" fontId="3" fillId="14" borderId="25" xfId="0" applyNumberFormat="1" applyFont="1" applyFill="1" applyBorder="1" applyAlignment="1">
      <alignment horizontal="center" vertical="center" wrapText="1"/>
    </xf>
    <xf numFmtId="10" fontId="3" fillId="14" borderId="26" xfId="0" applyNumberFormat="1" applyFont="1" applyFill="1" applyBorder="1" applyAlignment="1">
      <alignment horizontal="center" vertical="center" wrapText="1"/>
    </xf>
    <xf numFmtId="10" fontId="3" fillId="14" borderId="27" xfId="0" applyNumberFormat="1" applyFont="1" applyFill="1" applyBorder="1" applyAlignment="1">
      <alignment horizontal="center" vertical="center" wrapText="1"/>
    </xf>
    <xf numFmtId="8" fontId="15" fillId="14" borderId="2" xfId="0" applyNumberFormat="1" applyFont="1" applyFill="1" applyBorder="1" applyAlignment="1">
      <alignment horizontal="center" vertical="center" wrapText="1"/>
    </xf>
    <xf numFmtId="4" fontId="15" fillId="14" borderId="2" xfId="0" applyNumberFormat="1" applyFont="1" applyFill="1" applyBorder="1" applyAlignment="1">
      <alignment horizontal="center" vertical="center" wrapText="1"/>
    </xf>
    <xf numFmtId="4" fontId="15" fillId="14" borderId="3" xfId="0" applyNumberFormat="1" applyFont="1" applyFill="1" applyBorder="1" applyAlignment="1">
      <alignment horizontal="center" vertical="center" wrapText="1"/>
    </xf>
    <xf numFmtId="4" fontId="10" fillId="0" borderId="13" xfId="0" applyNumberFormat="1" applyFont="1" applyFill="1" applyBorder="1" applyAlignment="1">
      <alignment vertical="center" wrapText="1"/>
    </xf>
    <xf numFmtId="4" fontId="10" fillId="0" borderId="8" xfId="0" applyNumberFormat="1" applyFont="1" applyFill="1" applyBorder="1" applyAlignment="1">
      <alignment vertical="center" wrapText="1"/>
    </xf>
    <xf numFmtId="0" fontId="24" fillId="7" borderId="2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27" xfId="0" applyFont="1" applyFill="1" applyBorder="1" applyAlignment="1">
      <alignment horizontal="center"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0" fontId="25" fillId="0" borderId="19"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22" xfId="0" applyFont="1" applyBorder="1" applyAlignment="1">
      <alignment vertical="center" wrapText="1"/>
    </xf>
    <xf numFmtId="0" fontId="25" fillId="0" borderId="23" xfId="0" applyFont="1" applyBorder="1" applyAlignment="1">
      <alignment vertical="center" wrapText="1"/>
    </xf>
    <xf numFmtId="0" fontId="25" fillId="0" borderId="24" xfId="0" applyFont="1" applyBorder="1" applyAlignment="1">
      <alignment vertical="center" wrapText="1"/>
    </xf>
    <xf numFmtId="0" fontId="26" fillId="5" borderId="22" xfId="0" applyFont="1" applyFill="1" applyBorder="1" applyAlignment="1">
      <alignment horizontal="center" vertical="center" wrapText="1"/>
    </xf>
    <xf numFmtId="0" fontId="26" fillId="5" borderId="23" xfId="0" applyFont="1" applyFill="1" applyBorder="1" applyAlignment="1">
      <alignment horizontal="center" vertical="center" wrapText="1"/>
    </xf>
    <xf numFmtId="8" fontId="26" fillId="5" borderId="24" xfId="0" applyNumberFormat="1"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7" fillId="6" borderId="23" xfId="0" applyFont="1" applyFill="1" applyBorder="1" applyAlignment="1">
      <alignment horizontal="center" vertical="center" wrapText="1"/>
    </xf>
    <xf numFmtId="8" fontId="27" fillId="6" borderId="24" xfId="0" applyNumberFormat="1" applyFont="1" applyFill="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8" fontId="25" fillId="0" borderId="18" xfId="0" applyNumberFormat="1" applyFont="1" applyBorder="1" applyAlignment="1">
      <alignment horizontal="center" vertical="center" wrapText="1"/>
    </xf>
    <xf numFmtId="8" fontId="25" fillId="0" borderId="21"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8" fontId="25" fillId="0" borderId="24" xfId="0" applyNumberFormat="1" applyFont="1" applyBorder="1" applyAlignment="1">
      <alignment horizontal="center" vertical="center" wrapText="1"/>
    </xf>
    <xf numFmtId="0" fontId="26" fillId="5" borderId="25" xfId="0" applyFont="1" applyFill="1" applyBorder="1" applyAlignment="1">
      <alignment horizontal="center" vertical="center" wrapText="1"/>
    </xf>
    <xf numFmtId="0" fontId="26" fillId="5" borderId="26" xfId="0" applyFont="1" applyFill="1" applyBorder="1" applyAlignment="1">
      <alignment horizontal="center" vertical="center" wrapText="1"/>
    </xf>
    <xf numFmtId="8" fontId="26" fillId="5" borderId="27" xfId="0" applyNumberFormat="1" applyFont="1" applyFill="1" applyBorder="1" applyAlignment="1">
      <alignment horizontal="center" vertical="center" wrapText="1"/>
    </xf>
    <xf numFmtId="49" fontId="28" fillId="0" borderId="16" xfId="0" applyNumberFormat="1" applyFont="1" applyBorder="1" applyAlignment="1">
      <alignment vertical="center" wrapText="1"/>
    </xf>
    <xf numFmtId="49" fontId="28" fillId="0" borderId="17" xfId="0" applyNumberFormat="1" applyFont="1" applyBorder="1" applyAlignment="1">
      <alignment vertical="center" wrapText="1"/>
    </xf>
    <xf numFmtId="49" fontId="28" fillId="0" borderId="18" xfId="0" applyNumberFormat="1" applyFont="1" applyBorder="1" applyAlignment="1">
      <alignment vertical="center" wrapText="1"/>
    </xf>
    <xf numFmtId="49" fontId="25" fillId="0" borderId="19" xfId="0" applyNumberFormat="1" applyFont="1" applyBorder="1" applyAlignment="1">
      <alignment vertical="center" wrapText="1"/>
    </xf>
    <xf numFmtId="49" fontId="25" fillId="0" borderId="20" xfId="0" applyNumberFormat="1" applyFont="1" applyBorder="1" applyAlignment="1">
      <alignment vertical="center" wrapText="1"/>
    </xf>
    <xf numFmtId="49" fontId="25" fillId="0" borderId="21" xfId="0" applyNumberFormat="1" applyFont="1" applyBorder="1" applyAlignment="1">
      <alignment vertical="center" wrapText="1"/>
    </xf>
    <xf numFmtId="49" fontId="25" fillId="0" borderId="22" xfId="0" applyNumberFormat="1" applyFont="1" applyBorder="1" applyAlignment="1">
      <alignment vertical="center" wrapText="1"/>
    </xf>
    <xf numFmtId="49" fontId="25" fillId="0" borderId="23" xfId="0" applyNumberFormat="1" applyFont="1" applyBorder="1" applyAlignment="1">
      <alignment vertical="center" wrapText="1"/>
    </xf>
    <xf numFmtId="49" fontId="25" fillId="0" borderId="24" xfId="0" applyNumberFormat="1" applyFont="1" applyBorder="1" applyAlignment="1">
      <alignment vertical="center" wrapText="1"/>
    </xf>
    <xf numFmtId="49" fontId="28" fillId="0" borderId="19" xfId="0" applyNumberFormat="1" applyFont="1" applyBorder="1" applyAlignment="1">
      <alignment vertical="center" wrapText="1"/>
    </xf>
    <xf numFmtId="49" fontId="28" fillId="0" borderId="20" xfId="0" applyNumberFormat="1" applyFont="1" applyBorder="1" applyAlignment="1">
      <alignment vertical="center" wrapText="1"/>
    </xf>
    <xf numFmtId="49" fontId="28" fillId="0" borderId="21" xfId="0" applyNumberFormat="1" applyFont="1" applyBorder="1" applyAlignment="1">
      <alignment vertical="center" wrapText="1"/>
    </xf>
    <xf numFmtId="0" fontId="25" fillId="0" borderId="16" xfId="0" applyFont="1" applyBorder="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164" fontId="8" fillId="0" borderId="0" xfId="0" applyNumberFormat="1" applyFont="1" applyAlignment="1">
      <alignment vertical="center" wrapText="1"/>
    </xf>
    <xf numFmtId="164" fontId="17" fillId="5" borderId="24" xfId="0" applyNumberFormat="1" applyFont="1" applyFill="1" applyBorder="1" applyAlignment="1">
      <alignment horizontal="right" vertical="center" wrapText="1"/>
    </xf>
    <xf numFmtId="164" fontId="8" fillId="5" borderId="27" xfId="0" applyNumberFormat="1" applyFont="1" applyFill="1" applyBorder="1" applyAlignment="1">
      <alignment horizontal="right" vertical="center" wrapText="1"/>
    </xf>
    <xf numFmtId="164" fontId="17" fillId="5" borderId="27" xfId="0" applyNumberFormat="1" applyFont="1" applyFill="1" applyBorder="1" applyAlignment="1">
      <alignment horizontal="right" vertical="center" wrapText="1"/>
    </xf>
    <xf numFmtId="10" fontId="9" fillId="0" borderId="0" xfId="0" applyNumberFormat="1" applyFont="1" applyAlignment="1">
      <alignment horizontal="center" vertical="center" wrapText="1"/>
    </xf>
    <xf numFmtId="10" fontId="3" fillId="9" borderId="25" xfId="0" applyNumberFormat="1" applyFont="1" applyFill="1" applyBorder="1" applyAlignment="1">
      <alignment horizontal="center" vertical="center"/>
    </xf>
    <xf numFmtId="10" fontId="3" fillId="9" borderId="26" xfId="0" applyNumberFormat="1" applyFont="1" applyFill="1" applyBorder="1" applyAlignment="1">
      <alignment horizontal="center" vertical="center"/>
    </xf>
    <xf numFmtId="10" fontId="3" fillId="9" borderId="27" xfId="0" applyNumberFormat="1" applyFont="1" applyFill="1" applyBorder="1" applyAlignment="1">
      <alignment horizontal="center" vertical="center"/>
    </xf>
    <xf numFmtId="49" fontId="30" fillId="17" borderId="5" xfId="0" applyNumberFormat="1" applyFont="1" applyFill="1" applyBorder="1" applyAlignment="1">
      <alignment vertical="center" wrapText="1"/>
    </xf>
    <xf numFmtId="0" fontId="31" fillId="17" borderId="22" xfId="0" applyFont="1" applyFill="1" applyBorder="1" applyAlignment="1">
      <alignment horizontal="center" vertical="center" wrapText="1"/>
    </xf>
    <xf numFmtId="0" fontId="31" fillId="17" borderId="23" xfId="0" applyFont="1" applyFill="1" applyBorder="1" applyAlignment="1">
      <alignment horizontal="center" vertical="center" wrapText="1"/>
    </xf>
    <xf numFmtId="8" fontId="31" fillId="17" borderId="24" xfId="0" applyNumberFormat="1" applyFont="1" applyFill="1" applyBorder="1" applyAlignment="1">
      <alignment horizontal="center" vertical="center" wrapText="1"/>
    </xf>
    <xf numFmtId="164" fontId="29" fillId="17" borderId="23" xfId="0" applyNumberFormat="1" applyFont="1" applyFill="1" applyBorder="1" applyAlignment="1">
      <alignment horizontal="center" vertical="center" wrapText="1"/>
    </xf>
    <xf numFmtId="164" fontId="29" fillId="17" borderId="24" xfId="0" applyNumberFormat="1" applyFont="1" applyFill="1" applyBorder="1" applyAlignment="1">
      <alignment horizontal="right" vertical="center" wrapText="1"/>
    </xf>
    <xf numFmtId="164" fontId="29" fillId="17" borderId="22" xfId="0" applyNumberFormat="1" applyFont="1" applyFill="1" applyBorder="1" applyAlignment="1">
      <alignment horizontal="center" vertical="center" wrapText="1"/>
    </xf>
    <xf numFmtId="164" fontId="29" fillId="17" borderId="24" xfId="0" applyNumberFormat="1" applyFont="1" applyFill="1" applyBorder="1" applyAlignment="1">
      <alignment horizontal="center" vertical="center" wrapText="1"/>
    </xf>
    <xf numFmtId="164" fontId="29" fillId="17" borderId="29" xfId="0" applyNumberFormat="1" applyFont="1" applyFill="1" applyBorder="1" applyAlignment="1">
      <alignment horizontal="center" vertical="center" wrapText="1"/>
    </xf>
    <xf numFmtId="164" fontId="34" fillId="17" borderId="25" xfId="0" applyNumberFormat="1" applyFont="1" applyFill="1" applyBorder="1" applyAlignment="1">
      <alignment horizontal="center" vertical="center" wrapText="1"/>
    </xf>
    <xf numFmtId="164" fontId="34" fillId="17" borderId="26" xfId="0" applyNumberFormat="1" applyFont="1" applyFill="1" applyBorder="1" applyAlignment="1">
      <alignment horizontal="center" vertical="center" wrapText="1"/>
    </xf>
    <xf numFmtId="164" fontId="34" fillId="17" borderId="27" xfId="0" applyNumberFormat="1" applyFont="1" applyFill="1" applyBorder="1" applyAlignment="1">
      <alignment horizontal="center" vertical="center" wrapText="1"/>
    </xf>
    <xf numFmtId="4" fontId="29" fillId="4" borderId="5" xfId="0" applyNumberFormat="1" applyFont="1" applyFill="1" applyBorder="1" applyAlignment="1">
      <alignment horizontal="center" vertical="center" wrapText="1"/>
    </xf>
    <xf numFmtId="10" fontId="32" fillId="4" borderId="22" xfId="0" applyNumberFormat="1" applyFont="1" applyFill="1" applyBorder="1" applyAlignment="1">
      <alignment horizontal="center" vertical="center" wrapText="1"/>
    </xf>
    <xf numFmtId="10" fontId="32" fillId="4" borderId="23" xfId="0" applyNumberFormat="1" applyFont="1" applyFill="1" applyBorder="1" applyAlignment="1">
      <alignment horizontal="center" vertical="center" wrapText="1"/>
    </xf>
    <xf numFmtId="10" fontId="32" fillId="4" borderId="24" xfId="0" applyNumberFormat="1" applyFont="1" applyFill="1" applyBorder="1" applyAlignment="1">
      <alignment horizontal="center" vertical="center" wrapText="1"/>
    </xf>
    <xf numFmtId="8" fontId="33" fillId="4" borderId="5" xfId="0" applyNumberFormat="1" applyFont="1" applyFill="1" applyBorder="1" applyAlignment="1">
      <alignment horizontal="center" vertical="center" wrapText="1"/>
    </xf>
    <xf numFmtId="4" fontId="33" fillId="4" borderId="5" xfId="0" applyNumberFormat="1" applyFont="1" applyFill="1" applyBorder="1" applyAlignment="1">
      <alignment horizontal="center" vertical="center" wrapText="1"/>
    </xf>
    <xf numFmtId="4" fontId="33" fillId="4" borderId="6" xfId="0" applyNumberFormat="1" applyFont="1" applyFill="1" applyBorder="1" applyAlignment="1">
      <alignment horizontal="center" vertical="center" wrapText="1"/>
    </xf>
    <xf numFmtId="4" fontId="29" fillId="4" borderId="22" xfId="0" applyNumberFormat="1" applyFont="1" applyFill="1" applyBorder="1" applyAlignment="1">
      <alignment horizontal="center" vertical="center" wrapText="1"/>
    </xf>
    <xf numFmtId="49" fontId="29" fillId="4" borderId="23" xfId="0" applyNumberFormat="1" applyFont="1" applyFill="1" applyBorder="1" applyAlignment="1">
      <alignment horizontal="center" vertical="center" wrapText="1"/>
    </xf>
    <xf numFmtId="164" fontId="29" fillId="4" borderId="23" xfId="0" applyNumberFormat="1" applyFont="1" applyFill="1" applyBorder="1" applyAlignment="1">
      <alignment horizontal="center" vertical="center" wrapText="1"/>
    </xf>
    <xf numFmtId="49" fontId="8" fillId="0" borderId="13" xfId="0" applyNumberFormat="1" applyFont="1" applyBorder="1" applyAlignment="1">
      <alignment horizontal="justify" vertical="center" wrapText="1"/>
    </xf>
    <xf numFmtId="49" fontId="3" fillId="14" borderId="4" xfId="0" applyNumberFormat="1" applyFont="1" applyFill="1" applyBorder="1" applyAlignment="1">
      <alignment horizontal="center" vertical="center" wrapText="1"/>
    </xf>
    <xf numFmtId="49" fontId="17" fillId="6" borderId="4" xfId="0" applyNumberFormat="1" applyFont="1" applyFill="1" applyBorder="1" applyAlignment="1">
      <alignment horizontal="center" vertical="center" wrapText="1"/>
    </xf>
    <xf numFmtId="49" fontId="3" fillId="14" borderId="1" xfId="0" applyNumberFormat="1" applyFont="1" applyFill="1" applyBorder="1" applyAlignment="1">
      <alignment horizontal="center" vertical="center" wrapText="1"/>
    </xf>
    <xf numFmtId="49" fontId="29" fillId="4" borderId="4" xfId="0" applyNumberFormat="1" applyFont="1" applyFill="1" applyBorder="1" applyAlignment="1">
      <alignment horizontal="center" vertical="center" wrapText="1"/>
    </xf>
    <xf numFmtId="0" fontId="25" fillId="0" borderId="0" xfId="0" applyFont="1" applyAlignment="1">
      <alignment vertical="center" wrapText="1"/>
    </xf>
    <xf numFmtId="0" fontId="27" fillId="2" borderId="25"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10" fontId="16" fillId="7" borderId="2"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4" fontId="7" fillId="3" borderId="11" xfId="0" applyNumberFormat="1" applyFont="1" applyFill="1" applyBorder="1" applyAlignment="1">
      <alignment horizontal="center" vertical="center" wrapText="1"/>
    </xf>
    <xf numFmtId="49" fontId="36" fillId="0" borderId="8" xfId="0" applyNumberFormat="1" applyFont="1" applyBorder="1" applyAlignment="1">
      <alignment vertical="center" wrapText="1"/>
    </xf>
    <xf numFmtId="4" fontId="10" fillId="0" borderId="7"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0" fontId="0" fillId="0" borderId="0" xfId="0" applyAlignment="1">
      <alignment vertical="center"/>
    </xf>
    <xf numFmtId="0" fontId="2" fillId="13" borderId="32" xfId="0" applyFont="1" applyFill="1" applyBorder="1" applyAlignment="1">
      <alignment horizontal="left" vertical="center" wrapText="1"/>
    </xf>
    <xf numFmtId="0" fontId="2" fillId="13" borderId="0" xfId="0" applyFont="1" applyFill="1" applyAlignment="1">
      <alignment horizontal="left" vertical="center" wrapText="1"/>
    </xf>
    <xf numFmtId="0" fontId="9" fillId="0" borderId="0" xfId="0" quotePrefix="1" applyFont="1" applyAlignment="1">
      <alignment vertical="center"/>
    </xf>
    <xf numFmtId="49" fontId="37" fillId="0" borderId="8" xfId="0" applyNumberFormat="1" applyFont="1" applyBorder="1" applyAlignment="1">
      <alignment vertical="center" wrapText="1"/>
    </xf>
    <xf numFmtId="49" fontId="37" fillId="0" borderId="5" xfId="0" applyNumberFormat="1" applyFont="1" applyBorder="1" applyAlignment="1">
      <alignment vertical="center" wrapText="1"/>
    </xf>
    <xf numFmtId="49" fontId="37" fillId="0" borderId="8" xfId="0" applyNumberFormat="1" applyFont="1" applyBorder="1" applyAlignment="1">
      <alignment horizontal="left" vertical="center" wrapText="1" indent="1"/>
    </xf>
    <xf numFmtId="49" fontId="9" fillId="0" borderId="4" xfId="0" applyNumberFormat="1" applyFont="1" applyBorder="1" applyAlignment="1">
      <alignment vertical="center" wrapText="1"/>
    </xf>
    <xf numFmtId="49" fontId="8" fillId="0" borderId="11" xfId="0" applyNumberFormat="1" applyFont="1" applyBorder="1" applyAlignment="1">
      <alignment vertical="center" wrapText="1"/>
    </xf>
    <xf numFmtId="49" fontId="10" fillId="0" borderId="7" xfId="0" applyNumberFormat="1" applyFont="1" applyBorder="1" applyAlignment="1">
      <alignment vertical="center" wrapText="1"/>
    </xf>
    <xf numFmtId="49" fontId="11" fillId="0" borderId="7"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9" fillId="0" borderId="5" xfId="0" quotePrefix="1" applyNumberFormat="1" applyFont="1" applyBorder="1" applyAlignment="1">
      <alignment vertical="center" wrapText="1"/>
    </xf>
    <xf numFmtId="164" fontId="9" fillId="18" borderId="26" xfId="0" applyNumberFormat="1" applyFont="1" applyFill="1" applyBorder="1" applyAlignment="1">
      <alignment horizontal="center" vertical="center" wrapText="1"/>
    </xf>
    <xf numFmtId="49" fontId="4" fillId="20" borderId="27" xfId="0" applyNumberFormat="1" applyFont="1" applyFill="1" applyBorder="1" applyAlignment="1">
      <alignment horizontal="right" vertical="center" wrapText="1"/>
    </xf>
    <xf numFmtId="49" fontId="21" fillId="5" borderId="2" xfId="0" applyNumberFormat="1" applyFont="1" applyFill="1" applyBorder="1" applyAlignment="1">
      <alignment vertical="center" wrapText="1"/>
    </xf>
    <xf numFmtId="164" fontId="3" fillId="5" borderId="25" xfId="0" applyNumberFormat="1" applyFont="1" applyFill="1" applyBorder="1" applyAlignment="1">
      <alignment horizontal="center" vertical="center" wrapText="1"/>
    </xf>
    <xf numFmtId="164" fontId="3" fillId="5" borderId="26" xfId="0" applyNumberFormat="1" applyFont="1" applyFill="1" applyBorder="1" applyAlignment="1">
      <alignment horizontal="center" vertical="center" wrapText="1"/>
    </xf>
    <xf numFmtId="164" fontId="3" fillId="5" borderId="27" xfId="0" applyNumberFormat="1" applyFont="1" applyFill="1" applyBorder="1" applyAlignment="1">
      <alignment horizontal="center" vertical="center" wrapText="1"/>
    </xf>
    <xf numFmtId="164" fontId="17" fillId="5" borderId="3" xfId="0" applyNumberFormat="1" applyFont="1" applyFill="1" applyBorder="1" applyAlignment="1">
      <alignment horizontal="center" vertical="center" wrapText="1"/>
    </xf>
    <xf numFmtId="49" fontId="4" fillId="4" borderId="24" xfId="0" applyNumberFormat="1" applyFont="1" applyFill="1" applyBorder="1" applyAlignment="1">
      <alignment horizontal="right" vertical="center" wrapText="1"/>
    </xf>
    <xf numFmtId="0" fontId="1" fillId="0" borderId="0" xfId="0" applyFont="1"/>
    <xf numFmtId="0" fontId="38" fillId="0" borderId="0" xfId="0" applyFont="1"/>
    <xf numFmtId="49" fontId="0" fillId="0" borderId="33" xfId="0" applyNumberFormat="1" applyBorder="1"/>
    <xf numFmtId="4" fontId="0" fillId="0" borderId="33" xfId="0" applyNumberFormat="1" applyBorder="1"/>
    <xf numFmtId="0" fontId="0" fillId="0" borderId="37" xfId="0" applyBorder="1" applyAlignment="1">
      <alignment horizontal="center"/>
    </xf>
    <xf numFmtId="49" fontId="0" fillId="0" borderId="39" xfId="0" applyNumberFormat="1" applyBorder="1"/>
    <xf numFmtId="4" fontId="0" fillId="0" borderId="39" xfId="0" applyNumberFormat="1" applyBorder="1"/>
    <xf numFmtId="0" fontId="1" fillId="0" borderId="25" xfId="0" applyFont="1" applyBorder="1"/>
    <xf numFmtId="4" fontId="1" fillId="0" borderId="26" xfId="0" applyNumberFormat="1" applyFont="1" applyBorder="1"/>
    <xf numFmtId="0" fontId="0" fillId="0" borderId="41" xfId="0" applyBorder="1" applyAlignment="1">
      <alignment horizontal="center"/>
    </xf>
    <xf numFmtId="0" fontId="1" fillId="0" borderId="26" xfId="0" applyFont="1" applyBorder="1"/>
    <xf numFmtId="4" fontId="0" fillId="0" borderId="43" xfId="0" applyNumberFormat="1" applyBorder="1"/>
    <xf numFmtId="4" fontId="0" fillId="0" borderId="44" xfId="0" applyNumberFormat="1" applyBorder="1"/>
    <xf numFmtId="4" fontId="1" fillId="0" borderId="45" xfId="0" applyNumberFormat="1" applyFont="1" applyBorder="1"/>
    <xf numFmtId="4" fontId="1" fillId="0" borderId="47" xfId="0" applyNumberFormat="1" applyFont="1" applyBorder="1"/>
    <xf numFmtId="4" fontId="1" fillId="0" borderId="48" xfId="0" applyNumberFormat="1" applyFont="1" applyBorder="1"/>
    <xf numFmtId="0" fontId="0" fillId="3" borderId="35" xfId="0" applyFont="1" applyFill="1" applyBorder="1" applyAlignment="1">
      <alignment horizontal="center"/>
    </xf>
    <xf numFmtId="0" fontId="0" fillId="3" borderId="42" xfId="0" applyFont="1" applyFill="1" applyBorder="1" applyAlignment="1">
      <alignment horizontal="center"/>
    </xf>
    <xf numFmtId="0" fontId="1" fillId="3" borderId="46" xfId="0" applyFont="1" applyFill="1" applyBorder="1" applyAlignment="1">
      <alignment horizontal="center"/>
    </xf>
    <xf numFmtId="4" fontId="1" fillId="3" borderId="1" xfId="0" applyNumberFormat="1" applyFont="1" applyFill="1" applyBorder="1"/>
    <xf numFmtId="49" fontId="29" fillId="0" borderId="0" xfId="0" applyNumberFormat="1" applyFont="1" applyAlignment="1">
      <alignment vertical="center"/>
    </xf>
    <xf numFmtId="0" fontId="38" fillId="12" borderId="0" xfId="0" applyFont="1" applyFill="1"/>
    <xf numFmtId="0" fontId="0" fillId="12" borderId="0" xfId="0" applyFill="1"/>
    <xf numFmtId="49" fontId="8" fillId="13" borderId="32" xfId="0" applyNumberFormat="1" applyFont="1" applyFill="1" applyBorder="1" applyAlignment="1">
      <alignment horizontal="right" vertical="center" wrapText="1"/>
    </xf>
    <xf numFmtId="49" fontId="8" fillId="13" borderId="49" xfId="0" applyNumberFormat="1" applyFont="1" applyFill="1" applyBorder="1" applyAlignment="1">
      <alignment horizontal="right" vertical="center" wrapText="1"/>
    </xf>
    <xf numFmtId="49" fontId="11" fillId="0" borderId="8" xfId="0" quotePrefix="1" applyNumberFormat="1" applyFont="1" applyBorder="1" applyAlignment="1">
      <alignment vertical="center" wrapText="1"/>
    </xf>
    <xf numFmtId="49" fontId="41" fillId="19" borderId="5" xfId="0" applyNumberFormat="1" applyFont="1" applyFill="1" applyBorder="1" applyAlignment="1">
      <alignment vertical="center" wrapText="1"/>
    </xf>
    <xf numFmtId="49" fontId="11" fillId="0" borderId="5" xfId="0" quotePrefix="1" applyNumberFormat="1" applyFont="1" applyBorder="1" applyAlignment="1">
      <alignment vertical="center" wrapText="1"/>
    </xf>
    <xf numFmtId="49" fontId="29" fillId="0" borderId="0" xfId="0" applyNumberFormat="1" applyFont="1" applyAlignment="1">
      <alignment horizontal="left" vertical="center"/>
    </xf>
    <xf numFmtId="0" fontId="0" fillId="0" borderId="0" xfId="0" applyAlignment="1">
      <alignment horizontal="right"/>
    </xf>
    <xf numFmtId="49" fontId="0" fillId="0" borderId="0" xfId="0" applyNumberFormat="1" applyAlignment="1">
      <alignment horizontal="left"/>
    </xf>
    <xf numFmtId="49" fontId="1" fillId="0" borderId="0" xfId="0" applyNumberFormat="1" applyFont="1" applyAlignment="1">
      <alignment horizontal="right"/>
    </xf>
    <xf numFmtId="49" fontId="1" fillId="0" borderId="0" xfId="0" applyNumberFormat="1" applyFont="1" applyAlignment="1">
      <alignment horizontal="left"/>
    </xf>
    <xf numFmtId="0" fontId="1" fillId="3" borderId="35" xfId="0" applyFont="1" applyFill="1" applyBorder="1" applyAlignment="1">
      <alignment horizontal="center"/>
    </xf>
    <xf numFmtId="0" fontId="1" fillId="3" borderId="34" xfId="0" applyFont="1" applyFill="1" applyBorder="1" applyAlignment="1">
      <alignment horizontal="center"/>
    </xf>
    <xf numFmtId="0" fontId="1" fillId="3" borderId="35" xfId="0" applyFont="1" applyFill="1" applyBorder="1"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1" fillId="3" borderId="34" xfId="0" applyFont="1" applyFill="1" applyBorder="1" applyAlignment="1">
      <alignment vertical="center"/>
    </xf>
    <xf numFmtId="0" fontId="0" fillId="3" borderId="35"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6" xfId="0" applyFont="1" applyFill="1" applyBorder="1" applyAlignment="1">
      <alignment horizontal="center" vertical="center" wrapText="1"/>
    </xf>
    <xf numFmtId="0" fontId="1" fillId="0" borderId="0" xfId="0" applyFont="1" applyAlignment="1">
      <alignment vertical="center"/>
    </xf>
    <xf numFmtId="0" fontId="0" fillId="0" borderId="37" xfId="0" applyBorder="1" applyAlignment="1">
      <alignment horizontal="center" vertical="center"/>
    </xf>
    <xf numFmtId="49" fontId="0" fillId="0" borderId="33" xfId="0" applyNumberFormat="1" applyBorder="1" applyAlignment="1">
      <alignment vertical="center"/>
    </xf>
    <xf numFmtId="4" fontId="0" fillId="0" borderId="33" xfId="0" applyNumberFormat="1" applyBorder="1" applyAlignment="1">
      <alignment vertical="center"/>
    </xf>
    <xf numFmtId="4" fontId="0" fillId="0" borderId="43" xfId="0" applyNumberFormat="1" applyBorder="1" applyAlignment="1">
      <alignment vertical="center"/>
    </xf>
    <xf numFmtId="4" fontId="0" fillId="0" borderId="38" xfId="0" applyNumberFormat="1" applyBorder="1" applyAlignment="1">
      <alignment vertical="center"/>
    </xf>
    <xf numFmtId="4" fontId="43" fillId="0" borderId="38" xfId="0" applyNumberFormat="1" applyFont="1" applyBorder="1" applyAlignment="1">
      <alignment vertical="center" wrapText="1"/>
    </xf>
    <xf numFmtId="0" fontId="0" fillId="0" borderId="41" xfId="0" applyBorder="1" applyAlignment="1">
      <alignment horizontal="center" vertical="center"/>
    </xf>
    <xf numFmtId="49" fontId="0" fillId="0" borderId="39" xfId="0" applyNumberFormat="1" applyBorder="1" applyAlignment="1">
      <alignment vertical="center"/>
    </xf>
    <xf numFmtId="4" fontId="0" fillId="0" borderId="39" xfId="0" applyNumberFormat="1" applyBorder="1" applyAlignment="1">
      <alignment vertical="center"/>
    </xf>
    <xf numFmtId="4" fontId="0" fillId="0" borderId="44" xfId="0" applyNumberFormat="1" applyBorder="1" applyAlignment="1">
      <alignment vertical="center"/>
    </xf>
    <xf numFmtId="4" fontId="0" fillId="0" borderId="40" xfId="0" applyNumberFormat="1" applyBorder="1" applyAlignment="1">
      <alignment vertical="center"/>
    </xf>
    <xf numFmtId="4" fontId="43" fillId="0" borderId="40" xfId="0" applyNumberFormat="1" applyFont="1" applyBorder="1" applyAlignment="1">
      <alignment vertical="center" wrapText="1"/>
    </xf>
    <xf numFmtId="0" fontId="1" fillId="0" borderId="25" xfId="0" applyFont="1" applyBorder="1" applyAlignment="1">
      <alignment vertical="center"/>
    </xf>
    <xf numFmtId="0" fontId="1" fillId="0" borderId="26" xfId="0" applyFont="1" applyBorder="1" applyAlignment="1">
      <alignment vertical="center"/>
    </xf>
    <xf numFmtId="4" fontId="1" fillId="0" borderId="26" xfId="0" applyNumberFormat="1" applyFont="1" applyBorder="1" applyAlignment="1">
      <alignment vertical="center"/>
    </xf>
    <xf numFmtId="4" fontId="1" fillId="0" borderId="45" xfId="0" applyNumberFormat="1" applyFont="1" applyBorder="1" applyAlignment="1">
      <alignment vertical="center"/>
    </xf>
    <xf numFmtId="4" fontId="1" fillId="0" borderId="27" xfId="0" applyNumberFormat="1" applyFont="1" applyBorder="1" applyAlignment="1">
      <alignment vertical="center"/>
    </xf>
    <xf numFmtId="4" fontId="35" fillId="0" borderId="27" xfId="0" applyNumberFormat="1" applyFont="1" applyBorder="1" applyAlignment="1">
      <alignment vertical="center" wrapText="1"/>
    </xf>
    <xf numFmtId="0" fontId="38" fillId="0" borderId="0" xfId="0" applyFont="1" applyAlignment="1">
      <alignment vertical="center"/>
    </xf>
    <xf numFmtId="0" fontId="38" fillId="0" borderId="0" xfId="0" applyFont="1" applyAlignment="1">
      <alignment vertical="center" wrapText="1"/>
    </xf>
    <xf numFmtId="4" fontId="44" fillId="21" borderId="11" xfId="0" applyNumberFormat="1" applyFont="1" applyFill="1" applyBorder="1" applyAlignment="1">
      <alignment horizontal="center" vertical="center" wrapText="1"/>
    </xf>
    <xf numFmtId="10" fontId="16" fillId="7" borderId="3" xfId="0" applyNumberFormat="1" applyFont="1" applyFill="1" applyBorder="1" applyAlignment="1">
      <alignment horizontal="center" vertical="center" wrapText="1"/>
    </xf>
    <xf numFmtId="49" fontId="44" fillId="19" borderId="5" xfId="0" applyNumberFormat="1" applyFont="1" applyFill="1" applyBorder="1" applyAlignment="1">
      <alignment vertical="center" wrapText="1"/>
    </xf>
    <xf numFmtId="49" fontId="7" fillId="12" borderId="5" xfId="0" applyNumberFormat="1" applyFont="1" applyFill="1" applyBorder="1" applyAlignment="1">
      <alignment vertical="center" wrapText="1"/>
    </xf>
    <xf numFmtId="49" fontId="7" fillId="8" borderId="5" xfId="0" applyNumberFormat="1" applyFont="1" applyFill="1" applyBorder="1" applyAlignment="1">
      <alignment vertical="center" wrapText="1"/>
    </xf>
    <xf numFmtId="49" fontId="36" fillId="0" borderId="7" xfId="0" applyNumberFormat="1" applyFont="1" applyFill="1" applyBorder="1" applyAlignment="1">
      <alignment vertical="center" wrapText="1"/>
    </xf>
    <xf numFmtId="49" fontId="11" fillId="0" borderId="4" xfId="0" applyNumberFormat="1" applyFont="1" applyBorder="1" applyAlignment="1">
      <alignment vertical="center" wrapText="1"/>
    </xf>
    <xf numFmtId="49" fontId="11" fillId="0" borderId="7" xfId="0" applyNumberFormat="1" applyFont="1" applyBorder="1" applyAlignment="1">
      <alignment vertical="center" wrapText="1"/>
    </xf>
    <xf numFmtId="49" fontId="47" fillId="0" borderId="0" xfId="0" applyNumberFormat="1" applyFont="1" applyAlignment="1">
      <alignment horizontal="left" vertical="center" wrapText="1"/>
    </xf>
    <xf numFmtId="0" fontId="48" fillId="0" borderId="0" xfId="0" applyFont="1" applyAlignment="1">
      <alignment vertical="center"/>
    </xf>
    <xf numFmtId="49" fontId="37" fillId="0" borderId="8" xfId="0" quotePrefix="1" applyNumberFormat="1" applyFont="1" applyBorder="1" applyAlignment="1">
      <alignment vertical="center" wrapText="1"/>
    </xf>
    <xf numFmtId="4" fontId="10" fillId="0" borderId="7" xfId="0" applyNumberFormat="1" applyFont="1" applyFill="1" applyBorder="1" applyAlignment="1">
      <alignment vertical="center" wrapText="1"/>
    </xf>
    <xf numFmtId="49" fontId="47" fillId="0" borderId="0" xfId="0" applyNumberFormat="1" applyFont="1" applyAlignment="1">
      <alignment horizontal="left" vertical="center" wrapText="1"/>
    </xf>
    <xf numFmtId="0" fontId="48" fillId="0" borderId="0" xfId="0" applyFont="1" applyAlignment="1">
      <alignment vertical="center"/>
    </xf>
    <xf numFmtId="49" fontId="9" fillId="0" borderId="11"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164" fontId="10" fillId="0" borderId="16" xfId="0" applyNumberFormat="1" applyFont="1" applyBorder="1" applyAlignment="1">
      <alignment horizontal="center" vertical="center" wrapText="1"/>
    </xf>
    <xf numFmtId="164" fontId="10" fillId="0" borderId="19" xfId="0" applyNumberFormat="1" applyFont="1" applyBorder="1" applyAlignment="1">
      <alignment horizontal="center" vertical="center" wrapText="1"/>
    </xf>
    <xf numFmtId="164" fontId="10" fillId="0" borderId="22" xfId="0" applyNumberFormat="1" applyFont="1" applyBorder="1" applyAlignment="1">
      <alignment horizontal="center" vertical="center" wrapText="1"/>
    </xf>
    <xf numFmtId="164" fontId="10" fillId="0" borderId="17" xfId="0" applyNumberFormat="1" applyFont="1" applyBorder="1" applyAlignment="1">
      <alignment horizontal="center" vertical="center" wrapText="1"/>
    </xf>
    <xf numFmtId="164" fontId="10" fillId="0" borderId="20" xfId="0" applyNumberFormat="1" applyFont="1" applyBorder="1" applyAlignment="1">
      <alignment horizontal="center" vertical="center" wrapText="1"/>
    </xf>
    <xf numFmtId="164" fontId="10" fillId="0" borderId="23" xfId="0" applyNumberFormat="1" applyFont="1"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24" xfId="0" applyNumberFormat="1" applyFont="1" applyBorder="1" applyAlignment="1">
      <alignment horizontal="center" vertical="center" wrapText="1"/>
    </xf>
    <xf numFmtId="4" fontId="9" fillId="0" borderId="11"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16" xfId="0" applyNumberFormat="1" applyFont="1" applyBorder="1" applyAlignment="1">
      <alignment horizontal="center" vertical="center" wrapText="1"/>
    </xf>
    <xf numFmtId="4" fontId="9" fillId="0" borderId="19" xfId="0" applyNumberFormat="1" applyFont="1" applyBorder="1" applyAlignment="1">
      <alignment horizontal="center" vertical="center" wrapText="1"/>
    </xf>
    <xf numFmtId="4" fontId="9" fillId="0" borderId="22"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164" fontId="9" fillId="0" borderId="17" xfId="0" applyNumberFormat="1" applyFont="1" applyBorder="1" applyAlignment="1">
      <alignment vertical="center" wrapText="1"/>
    </xf>
    <xf numFmtId="164" fontId="9" fillId="0" borderId="20" xfId="0" applyNumberFormat="1" applyFont="1" applyBorder="1" applyAlignment="1">
      <alignment vertical="center" wrapText="1"/>
    </xf>
    <xf numFmtId="164" fontId="9" fillId="0" borderId="23" xfId="0" applyNumberFormat="1" applyFont="1" applyBorder="1" applyAlignment="1">
      <alignment vertical="center" wrapText="1"/>
    </xf>
    <xf numFmtId="164" fontId="8" fillId="0" borderId="18" xfId="0" applyNumberFormat="1" applyFont="1" applyBorder="1" applyAlignment="1">
      <alignment vertical="center" wrapText="1"/>
    </xf>
    <xf numFmtId="164" fontId="8" fillId="0" borderId="21" xfId="0" applyNumberFormat="1" applyFont="1" applyBorder="1" applyAlignment="1">
      <alignment vertical="center" wrapText="1"/>
    </xf>
    <xf numFmtId="164" fontId="8" fillId="0" borderId="24" xfId="0" applyNumberFormat="1" applyFont="1" applyBorder="1" applyAlignment="1">
      <alignment vertical="center" wrapText="1"/>
    </xf>
    <xf numFmtId="49" fontId="4" fillId="0" borderId="18" xfId="0" applyNumberFormat="1" applyFont="1" applyBorder="1" applyAlignment="1">
      <alignment vertical="center" wrapText="1"/>
    </xf>
    <xf numFmtId="49" fontId="4" fillId="0" borderId="21" xfId="0" applyNumberFormat="1" applyFont="1" applyBorder="1" applyAlignment="1">
      <alignment vertical="center" wrapText="1"/>
    </xf>
    <xf numFmtId="49" fontId="4" fillId="0" borderId="24" xfId="0" applyNumberFormat="1" applyFont="1" applyBorder="1" applyAlignment="1">
      <alignment vertical="center" wrapText="1"/>
    </xf>
    <xf numFmtId="10" fontId="9" fillId="0" borderId="16" xfId="0" applyNumberFormat="1" applyFont="1" applyBorder="1" applyAlignment="1">
      <alignment horizontal="center" vertical="center" wrapText="1"/>
    </xf>
    <xf numFmtId="10" fontId="9" fillId="0" borderId="19" xfId="0" applyNumberFormat="1" applyFont="1" applyBorder="1" applyAlignment="1">
      <alignment horizontal="center" vertical="center" wrapText="1"/>
    </xf>
    <xf numFmtId="10" fontId="9" fillId="0" borderId="22" xfId="0" applyNumberFormat="1" applyFont="1" applyBorder="1" applyAlignment="1">
      <alignment horizontal="center" vertical="center" wrapText="1"/>
    </xf>
    <xf numFmtId="10" fontId="9" fillId="0" borderId="17" xfId="0" applyNumberFormat="1" applyFont="1" applyFill="1" applyBorder="1" applyAlignment="1">
      <alignment horizontal="center" vertical="center" wrapText="1"/>
    </xf>
    <xf numFmtId="10" fontId="9" fillId="0" borderId="20" xfId="0" applyNumberFormat="1" applyFont="1" applyFill="1" applyBorder="1" applyAlignment="1">
      <alignment horizontal="center" vertical="center" wrapText="1"/>
    </xf>
    <xf numFmtId="10" fontId="9" fillId="0" borderId="23" xfId="0" applyNumberFormat="1" applyFont="1" applyFill="1" applyBorder="1" applyAlignment="1">
      <alignment horizontal="center" vertical="center" wrapText="1"/>
    </xf>
    <xf numFmtId="10" fontId="9" fillId="3" borderId="18" xfId="0" applyNumberFormat="1" applyFont="1" applyFill="1" applyBorder="1" applyAlignment="1">
      <alignment horizontal="center" vertical="center" wrapText="1"/>
    </xf>
    <xf numFmtId="10" fontId="9" fillId="3" borderId="21" xfId="0" applyNumberFormat="1" applyFont="1" applyFill="1" applyBorder="1" applyAlignment="1">
      <alignment horizontal="center" vertical="center" wrapText="1"/>
    </xf>
    <xf numFmtId="10" fontId="9" fillId="3" borderId="24" xfId="0" applyNumberFormat="1"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10" fillId="13" borderId="4" xfId="0"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64" fontId="9" fillId="0" borderId="16"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64" fontId="9" fillId="0" borderId="22" xfId="0" applyNumberFormat="1" applyFont="1" applyBorder="1" applyAlignment="1">
      <alignment horizontal="center" vertical="center" wrapText="1"/>
    </xf>
    <xf numFmtId="164" fontId="9" fillId="0" borderId="17" xfId="0" applyNumberFormat="1" applyFont="1" applyBorder="1" applyAlignment="1">
      <alignment horizontal="center" vertical="center" wrapText="1"/>
    </xf>
    <xf numFmtId="164" fontId="9" fillId="0" borderId="20"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24" xfId="0" applyNumberFormat="1" applyFont="1" applyBorder="1" applyAlignment="1">
      <alignment horizontal="center" vertical="center" wrapText="1"/>
    </xf>
    <xf numFmtId="164" fontId="8" fillId="0" borderId="15"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49" fontId="8" fillId="0" borderId="0" xfId="0" applyNumberFormat="1" applyFont="1" applyAlignment="1">
      <alignment horizontal="left" vertical="center" wrapText="1"/>
    </xf>
    <xf numFmtId="0" fontId="2" fillId="0" borderId="0" xfId="0" applyFont="1" applyAlignment="1">
      <alignment horizontal="left" vertical="center" wrapText="1"/>
    </xf>
    <xf numFmtId="49" fontId="4" fillId="0" borderId="18" xfId="0" applyNumberFormat="1" applyFont="1" applyBorder="1" applyAlignment="1">
      <alignment horizontal="right" vertical="center" wrapText="1"/>
    </xf>
    <xf numFmtId="49" fontId="4" fillId="0" borderId="21" xfId="0" applyNumberFormat="1" applyFont="1" applyBorder="1" applyAlignment="1">
      <alignment horizontal="right" vertical="center" wrapText="1"/>
    </xf>
    <xf numFmtId="49" fontId="4" fillId="0" borderId="24" xfId="0" applyNumberFormat="1" applyFont="1" applyBorder="1" applyAlignment="1">
      <alignment horizontal="right"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8" fontId="8" fillId="0" borderId="18" xfId="0" applyNumberFormat="1" applyFont="1" applyBorder="1" applyAlignment="1">
      <alignment horizontal="right" vertical="center" wrapText="1"/>
    </xf>
    <xf numFmtId="8" fontId="8" fillId="0" borderId="21" xfId="0" applyNumberFormat="1" applyFont="1" applyBorder="1" applyAlignment="1">
      <alignment horizontal="right" vertical="center" wrapText="1"/>
    </xf>
    <xf numFmtId="8" fontId="8" fillId="0" borderId="24" xfId="0" applyNumberFormat="1" applyFont="1" applyBorder="1" applyAlignment="1">
      <alignment horizontal="right" vertical="center" wrapText="1"/>
    </xf>
    <xf numFmtId="49" fontId="46" fillId="0" borderId="0" xfId="0" applyNumberFormat="1" applyFont="1" applyAlignment="1">
      <alignment horizontal="center" vertical="center" wrapText="1"/>
    </xf>
    <xf numFmtId="0" fontId="43" fillId="0" borderId="0" xfId="0" applyFont="1" applyAlignment="1">
      <alignment vertical="center" wrapText="1"/>
    </xf>
    <xf numFmtId="49" fontId="17" fillId="22" borderId="0" xfId="0" applyNumberFormat="1" applyFont="1" applyFill="1" applyAlignment="1">
      <alignment horizontal="center" vertical="center" wrapText="1"/>
    </xf>
    <xf numFmtId="0" fontId="1" fillId="22" borderId="0" xfId="0" applyFont="1" applyFill="1" applyAlignment="1">
      <alignment vertical="center" wrapText="1"/>
    </xf>
    <xf numFmtId="8" fontId="9" fillId="0" borderId="17" xfId="0" applyNumberFormat="1" applyFont="1" applyBorder="1" applyAlignment="1">
      <alignment horizontal="center" vertical="center" wrapText="1"/>
    </xf>
    <xf numFmtId="8" fontId="9" fillId="0" borderId="20" xfId="0" applyNumberFormat="1" applyFont="1" applyBorder="1" applyAlignment="1">
      <alignment horizontal="center" vertical="center" wrapText="1"/>
    </xf>
    <xf numFmtId="8" fontId="9" fillId="0" borderId="23" xfId="0" applyNumberFormat="1" applyFont="1" applyBorder="1" applyAlignment="1">
      <alignment horizontal="center" vertical="center" wrapText="1"/>
    </xf>
    <xf numFmtId="49" fontId="37" fillId="0" borderId="11" xfId="0" applyNumberFormat="1" applyFont="1" applyBorder="1" applyAlignment="1">
      <alignment horizontal="center" vertical="center" wrapText="1"/>
    </xf>
    <xf numFmtId="49" fontId="37" fillId="0" borderId="7" xfId="0" applyNumberFormat="1" applyFont="1" applyBorder="1" applyAlignment="1">
      <alignment horizontal="center" vertical="center" wrapText="1"/>
    </xf>
    <xf numFmtId="49" fontId="37" fillId="0" borderId="4" xfId="0" applyNumberFormat="1" applyFont="1" applyBorder="1" applyAlignment="1">
      <alignment horizontal="center" vertical="center" wrapText="1"/>
    </xf>
    <xf numFmtId="164" fontId="8" fillId="0" borderId="18" xfId="0" applyNumberFormat="1" applyFont="1" applyBorder="1" applyAlignment="1">
      <alignment horizontal="right" vertical="center" wrapText="1"/>
    </xf>
    <xf numFmtId="164" fontId="8" fillId="0" borderId="21" xfId="0" applyNumberFormat="1" applyFont="1" applyBorder="1" applyAlignment="1">
      <alignment horizontal="right" vertical="center" wrapText="1"/>
    </xf>
    <xf numFmtId="164" fontId="8" fillId="0" borderId="24" xfId="0" applyNumberFormat="1" applyFont="1" applyBorder="1" applyAlignment="1">
      <alignment horizontal="right" vertical="center" wrapText="1"/>
    </xf>
    <xf numFmtId="49" fontId="6" fillId="5" borderId="0" xfId="0" applyNumberFormat="1" applyFont="1" applyFill="1" applyAlignment="1">
      <alignment horizontal="left" vertical="center" wrapText="1"/>
    </xf>
    <xf numFmtId="0" fontId="14" fillId="5" borderId="0" xfId="0" applyFont="1" applyFill="1" applyAlignment="1">
      <alignment vertical="center"/>
    </xf>
    <xf numFmtId="0" fontId="0" fillId="5" borderId="0" xfId="0" applyFill="1" applyAlignment="1">
      <alignment vertical="center"/>
    </xf>
    <xf numFmtId="10" fontId="9" fillId="3" borderId="16" xfId="0" applyNumberFormat="1" applyFont="1" applyFill="1" applyBorder="1" applyAlignment="1">
      <alignment horizontal="center" vertical="center" wrapText="1"/>
    </xf>
    <xf numFmtId="10" fontId="9" fillId="3" borderId="19" xfId="0" applyNumberFormat="1" applyFont="1" applyFill="1" applyBorder="1" applyAlignment="1">
      <alignment horizontal="center" vertical="center" wrapText="1"/>
    </xf>
    <xf numFmtId="10" fontId="9" fillId="3" borderId="22" xfId="0" applyNumberFormat="1" applyFont="1" applyFill="1" applyBorder="1" applyAlignment="1">
      <alignment horizontal="center" vertical="center" wrapText="1"/>
    </xf>
    <xf numFmtId="10" fontId="9" fillId="15" borderId="17" xfId="0" applyNumberFormat="1" applyFont="1" applyFill="1" applyBorder="1" applyAlignment="1">
      <alignment horizontal="center" vertical="center" wrapText="1"/>
    </xf>
    <xf numFmtId="10" fontId="9" fillId="15" borderId="20" xfId="0" applyNumberFormat="1" applyFont="1" applyFill="1" applyBorder="1" applyAlignment="1">
      <alignment horizontal="center" vertical="center" wrapText="1"/>
    </xf>
    <xf numFmtId="10" fontId="9" fillId="15" borderId="23" xfId="0" applyNumberFormat="1" applyFont="1" applyFill="1" applyBorder="1" applyAlignment="1">
      <alignment horizontal="center" vertical="center" wrapText="1"/>
    </xf>
    <xf numFmtId="10" fontId="9" fillId="16" borderId="18" xfId="0" applyNumberFormat="1" applyFont="1" applyFill="1" applyBorder="1" applyAlignment="1">
      <alignment horizontal="center" vertical="center" wrapText="1"/>
    </xf>
    <xf numFmtId="10" fontId="9" fillId="16" borderId="21" xfId="0" applyNumberFormat="1" applyFont="1" applyFill="1" applyBorder="1" applyAlignment="1">
      <alignment horizontal="center" vertical="center" wrapText="1"/>
    </xf>
    <xf numFmtId="10" fontId="9" fillId="16" borderId="24" xfId="0" applyNumberFormat="1" applyFont="1" applyFill="1" applyBorder="1" applyAlignment="1">
      <alignment horizontal="center" vertical="center" wrapText="1"/>
    </xf>
    <xf numFmtId="10" fontId="9" fillId="3" borderId="17" xfId="0" applyNumberFormat="1" applyFont="1" applyFill="1" applyBorder="1" applyAlignment="1">
      <alignment horizontal="center" vertical="center" wrapText="1"/>
    </xf>
    <xf numFmtId="10" fontId="9" fillId="3" borderId="20" xfId="0" applyNumberFormat="1" applyFont="1" applyFill="1" applyBorder="1" applyAlignment="1">
      <alignment horizontal="center" vertical="center" wrapText="1"/>
    </xf>
    <xf numFmtId="10" fontId="9" fillId="3" borderId="23" xfId="0" applyNumberFormat="1" applyFont="1" applyFill="1" applyBorder="1" applyAlignment="1">
      <alignment horizontal="center" vertical="center" wrapText="1"/>
    </xf>
    <xf numFmtId="0" fontId="10" fillId="13" borderId="11" xfId="0" applyFont="1" applyFill="1" applyBorder="1" applyAlignment="1">
      <alignment vertical="center" wrapText="1"/>
    </xf>
    <xf numFmtId="0" fontId="10" fillId="13" borderId="7" xfId="0" applyFont="1" applyFill="1" applyBorder="1" applyAlignment="1">
      <alignment vertical="center" wrapText="1"/>
    </xf>
    <xf numFmtId="0" fontId="10" fillId="13" borderId="4" xfId="0" applyFont="1" applyFill="1" applyBorder="1" applyAlignment="1">
      <alignment vertical="center" wrapText="1"/>
    </xf>
    <xf numFmtId="4" fontId="10" fillId="0" borderId="11"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4" xfId="0" applyNumberFormat="1" applyFont="1" applyFill="1" applyBorder="1" applyAlignment="1">
      <alignment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164" fontId="8" fillId="0" borderId="11"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10" fontId="9" fillId="3" borderId="28" xfId="0" applyNumberFormat="1" applyFont="1" applyFill="1" applyBorder="1" applyAlignment="1">
      <alignment horizontal="center" vertical="center" wrapText="1"/>
    </xf>
    <xf numFmtId="10" fontId="9" fillId="3" borderId="30"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10" fontId="9" fillId="16" borderId="17" xfId="0" applyNumberFormat="1" applyFont="1" applyFill="1" applyBorder="1" applyAlignment="1">
      <alignment horizontal="center" vertical="center" wrapText="1"/>
    </xf>
    <xf numFmtId="10" fontId="9" fillId="16" borderId="20" xfId="0" applyNumberFormat="1" applyFont="1" applyFill="1" applyBorder="1" applyAlignment="1">
      <alignment horizontal="center" vertical="center" wrapText="1"/>
    </xf>
    <xf numFmtId="164" fontId="8" fillId="0" borderId="4" xfId="0" applyNumberFormat="1" applyFont="1" applyBorder="1" applyAlignment="1">
      <alignment horizontal="center" vertical="center" wrapText="1"/>
    </xf>
    <xf numFmtId="49" fontId="17" fillId="2" borderId="11" xfId="0" applyNumberFormat="1" applyFont="1" applyFill="1" applyBorder="1" applyAlignment="1">
      <alignment horizontal="center" vertical="center" wrapText="1"/>
    </xf>
    <xf numFmtId="8" fontId="10" fillId="13" borderId="11" xfId="0" applyNumberFormat="1" applyFont="1" applyFill="1" applyBorder="1" applyAlignment="1">
      <alignment horizontal="center" vertical="center" wrapText="1"/>
    </xf>
    <xf numFmtId="0" fontId="0" fillId="13" borderId="7" xfId="0" applyFill="1" applyBorder="1" applyAlignment="1">
      <alignment horizontal="center" vertical="center" wrapText="1"/>
    </xf>
    <xf numFmtId="0" fontId="0" fillId="13" borderId="4" xfId="0" applyFill="1" applyBorder="1" applyAlignment="1">
      <alignment horizontal="center" vertical="center" wrapText="1"/>
    </xf>
    <xf numFmtId="164" fontId="17" fillId="2" borderId="11" xfId="0" applyNumberFormat="1" applyFont="1" applyFill="1" applyBorder="1" applyAlignment="1">
      <alignment horizontal="center" vertical="center" wrapText="1"/>
    </xf>
    <xf numFmtId="0" fontId="0" fillId="0" borderId="4" xfId="0" applyBorder="1" applyAlignment="1">
      <alignment vertical="center" wrapText="1"/>
    </xf>
    <xf numFmtId="49" fontId="35" fillId="0" borderId="21" xfId="0" applyNumberFormat="1" applyFont="1" applyBorder="1" applyAlignment="1">
      <alignment horizontal="right" vertical="center" wrapText="1"/>
    </xf>
    <xf numFmtId="49" fontId="35" fillId="0" borderId="24" xfId="0" applyNumberFormat="1" applyFont="1" applyBorder="1" applyAlignment="1">
      <alignment horizontal="right" vertical="center" wrapText="1"/>
    </xf>
    <xf numFmtId="10" fontId="17" fillId="2" borderId="10" xfId="0" applyNumberFormat="1" applyFont="1" applyFill="1" applyBorder="1" applyAlignment="1">
      <alignment horizontal="center" vertical="center" wrapText="1"/>
    </xf>
    <xf numFmtId="10" fontId="3" fillId="0" borderId="3" xfId="0" applyNumberFormat="1" applyFont="1" applyBorder="1" applyAlignment="1">
      <alignment horizontal="center" vertical="center" wrapText="1"/>
    </xf>
    <xf numFmtId="0" fontId="3" fillId="0" borderId="2" xfId="0" applyFont="1" applyBorder="1" applyAlignment="1">
      <alignment vertical="center" wrapText="1"/>
    </xf>
    <xf numFmtId="49" fontId="0" fillId="0" borderId="7" xfId="0" applyNumberFormat="1" applyBorder="1" applyAlignment="1">
      <alignment horizontal="center" vertical="center" wrapText="1"/>
    </xf>
    <xf numFmtId="49" fontId="0" fillId="0" borderId="4" xfId="0" applyNumberFormat="1" applyBorder="1" applyAlignment="1">
      <alignment horizontal="center" vertical="center" wrapText="1"/>
    </xf>
    <xf numFmtId="4" fontId="0" fillId="0" borderId="19" xfId="0" applyNumberFormat="1" applyBorder="1" applyAlignment="1">
      <alignment horizontal="center" vertical="center" wrapText="1"/>
    </xf>
    <xf numFmtId="4" fontId="0" fillId="0" borderId="22" xfId="0" applyNumberFormat="1" applyBorder="1" applyAlignment="1">
      <alignment horizontal="center" vertical="center" wrapText="1"/>
    </xf>
    <xf numFmtId="4" fontId="9" fillId="0" borderId="17" xfId="0" applyNumberFormat="1" applyFont="1" applyBorder="1" applyAlignment="1">
      <alignment horizontal="center" vertical="center" wrapText="1"/>
    </xf>
    <xf numFmtId="164" fontId="1" fillId="0" borderId="21" xfId="0" applyNumberFormat="1" applyFont="1" applyBorder="1" applyAlignment="1">
      <alignment horizontal="right" vertical="center" wrapText="1"/>
    </xf>
    <xf numFmtId="164" fontId="1" fillId="0" borderId="24" xfId="0" applyNumberFormat="1" applyFont="1" applyBorder="1" applyAlignment="1">
      <alignment horizontal="right" vertical="center" wrapText="1"/>
    </xf>
    <xf numFmtId="10" fontId="9" fillId="0" borderId="17" xfId="0" applyNumberFormat="1" applyFont="1" applyBorder="1" applyAlignment="1">
      <alignment horizontal="center" vertical="center" wrapText="1"/>
    </xf>
    <xf numFmtId="10" fontId="9" fillId="0" borderId="20" xfId="0" applyNumberFormat="1" applyFont="1" applyBorder="1" applyAlignment="1">
      <alignment horizontal="center" vertical="center" wrapText="1"/>
    </xf>
    <xf numFmtId="10" fontId="9" fillId="0" borderId="23" xfId="0" applyNumberFormat="1" applyFont="1" applyBorder="1" applyAlignment="1">
      <alignment horizontal="center" vertical="center" wrapText="1"/>
    </xf>
    <xf numFmtId="10" fontId="9" fillId="0" borderId="18" xfId="0" applyNumberFormat="1" applyFont="1" applyBorder="1" applyAlignment="1">
      <alignment horizontal="center" vertical="center" wrapText="1"/>
    </xf>
    <xf numFmtId="10" fontId="9" fillId="0" borderId="21" xfId="0" applyNumberFormat="1" applyFont="1" applyBorder="1" applyAlignment="1">
      <alignment horizontal="center" vertical="center" wrapText="1"/>
    </xf>
    <xf numFmtId="10" fontId="9" fillId="0" borderId="24" xfId="0" applyNumberFormat="1" applyFont="1" applyBorder="1" applyAlignment="1">
      <alignment horizontal="center" vertical="center" wrapText="1"/>
    </xf>
    <xf numFmtId="10" fontId="9" fillId="0" borderId="18" xfId="0" applyNumberFormat="1" applyFont="1" applyFill="1" applyBorder="1" applyAlignment="1">
      <alignment horizontal="center" vertical="center" wrapText="1"/>
    </xf>
    <xf numFmtId="10" fontId="9" fillId="0" borderId="21" xfId="0" applyNumberFormat="1" applyFont="1" applyFill="1" applyBorder="1" applyAlignment="1">
      <alignment horizontal="center" vertical="center" wrapText="1"/>
    </xf>
    <xf numFmtId="10" fontId="9" fillId="0" borderId="24" xfId="0" applyNumberFormat="1" applyFont="1" applyFill="1" applyBorder="1" applyAlignment="1">
      <alignment horizontal="center" vertical="center" wrapText="1"/>
    </xf>
    <xf numFmtId="0" fontId="2" fillId="13" borderId="32" xfId="0" applyFont="1" applyFill="1" applyBorder="1" applyAlignment="1">
      <alignment horizontal="left" vertical="center" wrapText="1"/>
    </xf>
    <xf numFmtId="0" fontId="0" fillId="0" borderId="32" xfId="0" applyBorder="1" applyAlignment="1">
      <alignment horizontal="left" vertical="center" wrapText="1"/>
    </xf>
    <xf numFmtId="0" fontId="2" fillId="13" borderId="49" xfId="0" applyFont="1" applyFill="1" applyBorder="1" applyAlignment="1">
      <alignment horizontal="left" vertical="center" wrapText="1"/>
    </xf>
    <xf numFmtId="0" fontId="0" fillId="0" borderId="49" xfId="0" applyBorder="1" applyAlignment="1">
      <alignment horizontal="left" vertical="center" wrapText="1"/>
    </xf>
    <xf numFmtId="0" fontId="23" fillId="3" borderId="25"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vertical="center" wrapText="1"/>
    </xf>
    <xf numFmtId="0" fontId="17" fillId="3" borderId="27" xfId="0" applyFont="1" applyFill="1" applyBorder="1" applyAlignment="1">
      <alignment vertical="center" wrapText="1"/>
    </xf>
    <xf numFmtId="49" fontId="29" fillId="0" borderId="0" xfId="0" applyNumberFormat="1" applyFont="1" applyAlignment="1">
      <alignment horizontal="right" vertical="center" wrapText="1"/>
    </xf>
    <xf numFmtId="0" fontId="42" fillId="0" borderId="0" xfId="0" applyFont="1" applyAlignment="1">
      <alignment horizontal="right" vertical="center"/>
    </xf>
    <xf numFmtId="0" fontId="3" fillId="0" borderId="3" xfId="0" applyFont="1" applyBorder="1" applyAlignment="1">
      <alignment vertical="center" wrapText="1"/>
    </xf>
    <xf numFmtId="0" fontId="0" fillId="0" borderId="2" xfId="0" applyBorder="1" applyAlignment="1">
      <alignment vertical="center" wrapText="1"/>
    </xf>
    <xf numFmtId="49" fontId="29"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32" xfId="0" applyBorder="1" applyAlignment="1">
      <alignment vertical="center" wrapText="1"/>
    </xf>
    <xf numFmtId="0" fontId="2" fillId="13" borderId="50" xfId="0" applyFont="1" applyFill="1" applyBorder="1" applyAlignment="1">
      <alignment horizontal="left" vertical="center" wrapText="1"/>
    </xf>
    <xf numFmtId="0" fontId="2" fillId="13"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vertical="center" wrapText="1"/>
    </xf>
    <xf numFmtId="49" fontId="29" fillId="0" borderId="0" xfId="0" applyNumberFormat="1" applyFont="1" applyAlignment="1">
      <alignment vertical="center"/>
    </xf>
    <xf numFmtId="0" fontId="40" fillId="5" borderId="0" xfId="0" applyFont="1" applyFill="1" applyAlignment="1">
      <alignment vertical="center" wrapText="1"/>
    </xf>
    <xf numFmtId="0" fontId="1" fillId="0" borderId="0" xfId="0" applyFont="1" applyAlignment="1">
      <alignment horizontal="right" vertical="center"/>
    </xf>
    <xf numFmtId="0" fontId="0" fillId="0" borderId="0" xfId="0" applyAlignment="1">
      <alignment horizontal="right" vertical="center"/>
    </xf>
    <xf numFmtId="49" fontId="8" fillId="13" borderId="32" xfId="0" applyNumberFormat="1" applyFont="1" applyFill="1" applyBorder="1" applyAlignment="1">
      <alignment horizontal="right" vertical="center" wrapText="1"/>
    </xf>
    <xf numFmtId="0" fontId="0" fillId="0" borderId="32" xfId="0" applyBorder="1" applyAlignment="1">
      <alignment horizontal="right" vertical="center" wrapText="1"/>
    </xf>
    <xf numFmtId="49" fontId="8" fillId="13" borderId="49" xfId="0" applyNumberFormat="1" applyFont="1" applyFill="1" applyBorder="1" applyAlignment="1">
      <alignment horizontal="right" vertical="center" wrapText="1"/>
    </xf>
    <xf numFmtId="0" fontId="0" fillId="0" borderId="49" xfId="0" applyBorder="1" applyAlignment="1">
      <alignment horizontal="right" vertical="center" wrapText="1"/>
    </xf>
    <xf numFmtId="10" fontId="9" fillId="16" borderId="16" xfId="0" applyNumberFormat="1" applyFont="1" applyFill="1" applyBorder="1" applyAlignment="1">
      <alignment horizontal="center" vertical="center" wrapText="1"/>
    </xf>
    <xf numFmtId="10" fontId="9" fillId="16" borderId="19" xfId="0" applyNumberFormat="1" applyFont="1" applyFill="1" applyBorder="1" applyAlignment="1">
      <alignment horizontal="center" vertical="center" wrapText="1"/>
    </xf>
    <xf numFmtId="10" fontId="9" fillId="16" borderId="22" xfId="0" applyNumberFormat="1" applyFont="1" applyFill="1" applyBorder="1" applyAlignment="1">
      <alignment horizontal="center" vertical="center" wrapText="1"/>
    </xf>
    <xf numFmtId="10" fontId="9" fillId="16" borderId="23"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84"/>
  <sheetViews>
    <sheetView tabSelected="1" topLeftCell="A349" zoomScale="115" zoomScaleNormal="115" workbookViewId="0">
      <selection activeCell="A366" sqref="A366:A371"/>
    </sheetView>
  </sheetViews>
  <sheetFormatPr defaultRowHeight="12.75" x14ac:dyDescent="0.25"/>
  <cols>
    <col min="1" max="1" width="9.42578125" style="12" bestFit="1" customWidth="1"/>
    <col min="2" max="2" width="77.85546875" style="9" customWidth="1"/>
    <col min="3" max="5" width="12.140625" style="209" hidden="1" customWidth="1"/>
    <col min="6" max="6" width="8.5703125" style="11" customWidth="1"/>
    <col min="7" max="7" width="8.5703125" style="12" customWidth="1"/>
    <col min="8" max="8" width="16.85546875" style="13" customWidth="1"/>
    <col min="9" max="9" width="20.28515625" style="174" bestFit="1" customWidth="1"/>
    <col min="10" max="10" width="26.85546875" style="174" customWidth="1"/>
    <col min="11" max="14" width="9" style="178" customWidth="1"/>
    <col min="15" max="15" width="30.5703125" style="14" customWidth="1"/>
    <col min="16" max="16" width="12.28515625" style="30" customWidth="1"/>
    <col min="17" max="17" width="9.7109375" style="30" customWidth="1"/>
    <col min="18" max="21" width="16.140625" style="20" customWidth="1"/>
    <col min="22" max="22" width="20.140625" style="20" customWidth="1"/>
    <col min="23" max="25" width="16.85546875" style="42" customWidth="1"/>
    <col min="26" max="26" width="26.5703125" style="15" customWidth="1"/>
    <col min="27" max="16384" width="9.140625" style="8"/>
  </cols>
  <sheetData>
    <row r="1" spans="1:26" ht="15" x14ac:dyDescent="0.25">
      <c r="A1" s="316" t="s">
        <v>380</v>
      </c>
      <c r="B1" s="317"/>
      <c r="C1" s="317"/>
      <c r="D1" s="317"/>
      <c r="E1" s="317"/>
      <c r="F1" s="317"/>
      <c r="G1" s="317"/>
      <c r="H1" s="317"/>
      <c r="I1" s="317"/>
      <c r="J1" s="317"/>
    </row>
    <row r="2" spans="1:26" ht="15" x14ac:dyDescent="0.25">
      <c r="A2" s="312"/>
      <c r="B2" s="313"/>
      <c r="C2" s="313"/>
      <c r="D2" s="313"/>
      <c r="E2" s="313"/>
      <c r="F2" s="313"/>
      <c r="G2" s="313"/>
      <c r="H2" s="313"/>
      <c r="I2" s="313"/>
      <c r="J2" s="313"/>
    </row>
    <row r="3" spans="1:26" ht="15.75" x14ac:dyDescent="0.25">
      <c r="A3" s="478" t="s">
        <v>355</v>
      </c>
      <c r="B3" s="479"/>
      <c r="C3" s="479"/>
      <c r="D3" s="479"/>
      <c r="E3" s="479"/>
      <c r="F3" s="479"/>
      <c r="G3" s="479"/>
      <c r="H3" s="479"/>
      <c r="I3" s="268" t="s">
        <v>354</v>
      </c>
    </row>
    <row r="4" spans="1:26" ht="15" x14ac:dyDescent="0.25">
      <c r="A4" s="482" t="s">
        <v>369</v>
      </c>
      <c r="B4" s="483"/>
      <c r="C4" s="483"/>
      <c r="D4" s="483"/>
      <c r="E4" s="483"/>
      <c r="F4" s="483"/>
      <c r="G4" s="483"/>
      <c r="H4" s="483"/>
      <c r="I4" s="483"/>
      <c r="J4" s="483"/>
    </row>
    <row r="5" spans="1:26" ht="144.75" customHeight="1" x14ac:dyDescent="0.25">
      <c r="A5" s="399" t="s">
        <v>368</v>
      </c>
      <c r="B5" s="400"/>
      <c r="C5" s="400"/>
      <c r="D5" s="400"/>
      <c r="E5" s="400"/>
      <c r="F5" s="400"/>
      <c r="G5" s="400"/>
      <c r="H5" s="400"/>
      <c r="I5" s="400"/>
      <c r="J5" s="401"/>
    </row>
    <row r="6" spans="1:26" ht="13.5" thickBot="1" x14ac:dyDescent="0.3"/>
    <row r="7" spans="1:26" s="59" customFormat="1" ht="30.75" thickBot="1" x14ac:dyDescent="0.3">
      <c r="A7" s="441" t="s">
        <v>366</v>
      </c>
      <c r="B7" s="69" t="s">
        <v>0</v>
      </c>
      <c r="C7" s="210" t="s">
        <v>236</v>
      </c>
      <c r="D7" s="211" t="s">
        <v>237</v>
      </c>
      <c r="E7" s="212" t="s">
        <v>238</v>
      </c>
      <c r="F7" s="70" t="s">
        <v>1</v>
      </c>
      <c r="G7" s="71" t="s">
        <v>242</v>
      </c>
      <c r="H7" s="72" t="s">
        <v>2</v>
      </c>
      <c r="I7" s="73" t="s">
        <v>12</v>
      </c>
      <c r="J7" s="445" t="s">
        <v>239</v>
      </c>
      <c r="K7" s="449" t="s">
        <v>255</v>
      </c>
      <c r="L7" s="450"/>
      <c r="M7" s="450"/>
      <c r="N7" s="450"/>
      <c r="O7" s="480"/>
      <c r="P7" s="480"/>
      <c r="Q7" s="481"/>
      <c r="R7" s="449" t="s">
        <v>130</v>
      </c>
      <c r="S7" s="450"/>
      <c r="T7" s="450"/>
      <c r="U7" s="450"/>
      <c r="V7" s="450"/>
      <c r="W7" s="450"/>
      <c r="X7" s="450"/>
      <c r="Y7" s="450"/>
      <c r="Z7" s="451"/>
    </row>
    <row r="8" spans="1:26" s="59" customFormat="1" ht="43.5" thickBot="1" x14ac:dyDescent="0.3">
      <c r="A8" s="427"/>
      <c r="B8" s="87" t="s">
        <v>44</v>
      </c>
      <c r="C8" s="472" t="s">
        <v>24</v>
      </c>
      <c r="D8" s="473"/>
      <c r="E8" s="474"/>
      <c r="F8" s="475" t="s">
        <v>23</v>
      </c>
      <c r="G8" s="476"/>
      <c r="H8" s="476"/>
      <c r="I8" s="477"/>
      <c r="J8" s="446"/>
      <c r="K8" s="179" t="s">
        <v>13</v>
      </c>
      <c r="L8" s="180" t="s">
        <v>14</v>
      </c>
      <c r="M8" s="180" t="s">
        <v>15</v>
      </c>
      <c r="N8" s="181" t="s">
        <v>16</v>
      </c>
      <c r="O8" s="75" t="s">
        <v>30</v>
      </c>
      <c r="P8" s="215" t="s">
        <v>42</v>
      </c>
      <c r="Q8" s="304" t="s">
        <v>365</v>
      </c>
      <c r="R8" s="76" t="s">
        <v>13</v>
      </c>
      <c r="S8" s="77" t="s">
        <v>14</v>
      </c>
      <c r="T8" s="77" t="s">
        <v>15</v>
      </c>
      <c r="U8" s="78" t="s">
        <v>16</v>
      </c>
      <c r="V8" s="79" t="s">
        <v>131</v>
      </c>
      <c r="W8" s="44" t="s">
        <v>133</v>
      </c>
      <c r="X8" s="45" t="s">
        <v>134</v>
      </c>
      <c r="Y8" s="46" t="s">
        <v>135</v>
      </c>
      <c r="Z8" s="80" t="s">
        <v>30</v>
      </c>
    </row>
    <row r="9" spans="1:26" s="68" customFormat="1" ht="15.75" thickBot="1" x14ac:dyDescent="0.3">
      <c r="A9" s="108" t="s">
        <v>87</v>
      </c>
      <c r="B9" s="85" t="s">
        <v>381</v>
      </c>
      <c r="C9" s="120"/>
      <c r="D9" s="121"/>
      <c r="E9" s="122"/>
      <c r="F9" s="74"/>
      <c r="G9" s="74"/>
      <c r="H9" s="74"/>
      <c r="I9" s="74"/>
      <c r="J9" s="305"/>
      <c r="K9" s="74"/>
      <c r="L9" s="74"/>
      <c r="M9" s="74"/>
      <c r="N9" s="74"/>
      <c r="O9" s="74"/>
      <c r="P9" s="74"/>
      <c r="Q9" s="214"/>
      <c r="R9" s="74"/>
      <c r="S9" s="74"/>
      <c r="T9" s="74"/>
      <c r="U9" s="74"/>
      <c r="V9" s="74"/>
      <c r="W9" s="74"/>
      <c r="X9" s="74"/>
      <c r="Y9" s="74"/>
      <c r="Z9" s="213"/>
    </row>
    <row r="10" spans="1:26" x14ac:dyDescent="0.25">
      <c r="A10" s="318" t="s">
        <v>75</v>
      </c>
      <c r="B10" s="84" t="s">
        <v>37</v>
      </c>
      <c r="C10" s="123"/>
      <c r="D10" s="124"/>
      <c r="E10" s="125"/>
      <c r="F10" s="333">
        <v>1</v>
      </c>
      <c r="G10" s="336" t="s">
        <v>11</v>
      </c>
      <c r="H10" s="339"/>
      <c r="I10" s="342">
        <f>H10*F10</f>
        <v>0</v>
      </c>
      <c r="J10" s="345"/>
      <c r="K10" s="348">
        <f>ROUND(1090/$P10,4)</f>
        <v>0.53559999999999997</v>
      </c>
      <c r="L10" s="459">
        <f>ROUND(400/$P10,4)</f>
        <v>0.1966</v>
      </c>
      <c r="M10" s="459">
        <f>ROUND(545/$P10,4)</f>
        <v>0.26779999999999998</v>
      </c>
      <c r="N10" s="354"/>
      <c r="O10" s="357" t="s">
        <v>33</v>
      </c>
      <c r="P10" s="360">
        <f>1090+400+545</f>
        <v>2035</v>
      </c>
      <c r="Q10" s="35"/>
      <c r="R10" s="363">
        <f>ROUND(K10*$I10,2)</f>
        <v>0</v>
      </c>
      <c r="S10" s="366">
        <f>ROUND(L10*$I10,2)</f>
        <v>0</v>
      </c>
      <c r="T10" s="366">
        <f>ROUND(M10*$I10,2)</f>
        <v>0</v>
      </c>
      <c r="U10" s="369">
        <f>ROUND(N10*$I10,2)</f>
        <v>0</v>
      </c>
      <c r="V10" s="372">
        <f>SUM(R10:U13)</f>
        <v>0</v>
      </c>
      <c r="W10" s="321">
        <f>R10</f>
        <v>0</v>
      </c>
      <c r="X10" s="324">
        <f>S10</f>
        <v>0</v>
      </c>
      <c r="Y10" s="327">
        <f>V10-W10-X10</f>
        <v>0</v>
      </c>
      <c r="Z10" s="330"/>
    </row>
    <row r="11" spans="1:26" ht="25.5" x14ac:dyDescent="0.25">
      <c r="A11" s="319"/>
      <c r="B11" s="2" t="s">
        <v>35</v>
      </c>
      <c r="C11" s="126"/>
      <c r="D11" s="127"/>
      <c r="E11" s="128"/>
      <c r="F11" s="334"/>
      <c r="G11" s="337"/>
      <c r="H11" s="340"/>
      <c r="I11" s="343"/>
      <c r="J11" s="346"/>
      <c r="K11" s="349"/>
      <c r="L11" s="460"/>
      <c r="M11" s="460"/>
      <c r="N11" s="355"/>
      <c r="O11" s="358"/>
      <c r="P11" s="361"/>
      <c r="Q11" s="36"/>
      <c r="R11" s="364"/>
      <c r="S11" s="367"/>
      <c r="T11" s="367"/>
      <c r="U11" s="370"/>
      <c r="V11" s="373"/>
      <c r="W11" s="322"/>
      <c r="X11" s="325"/>
      <c r="Y11" s="328"/>
      <c r="Z11" s="331"/>
    </row>
    <row r="12" spans="1:26" ht="38.25" x14ac:dyDescent="0.25">
      <c r="A12" s="319"/>
      <c r="B12" s="3" t="s">
        <v>256</v>
      </c>
      <c r="C12" s="126"/>
      <c r="D12" s="127"/>
      <c r="E12" s="128"/>
      <c r="F12" s="334"/>
      <c r="G12" s="337"/>
      <c r="H12" s="340"/>
      <c r="I12" s="343"/>
      <c r="J12" s="346"/>
      <c r="K12" s="349"/>
      <c r="L12" s="460"/>
      <c r="M12" s="460"/>
      <c r="N12" s="355"/>
      <c r="O12" s="358"/>
      <c r="P12" s="361"/>
      <c r="Q12" s="36"/>
      <c r="R12" s="364"/>
      <c r="S12" s="367"/>
      <c r="T12" s="367"/>
      <c r="U12" s="370"/>
      <c r="V12" s="373"/>
      <c r="W12" s="322"/>
      <c r="X12" s="325"/>
      <c r="Y12" s="328"/>
      <c r="Z12" s="331"/>
    </row>
    <row r="13" spans="1:26" ht="13.5" thickBot="1" x14ac:dyDescent="0.3">
      <c r="A13" s="320"/>
      <c r="B13" s="4" t="s">
        <v>257</v>
      </c>
      <c r="C13" s="126"/>
      <c r="D13" s="127"/>
      <c r="E13" s="128"/>
      <c r="F13" s="334"/>
      <c r="G13" s="337"/>
      <c r="H13" s="340"/>
      <c r="I13" s="343"/>
      <c r="J13" s="346"/>
      <c r="K13" s="349"/>
      <c r="L13" s="460"/>
      <c r="M13" s="460"/>
      <c r="N13" s="355"/>
      <c r="O13" s="358"/>
      <c r="P13" s="361"/>
      <c r="Q13" s="36"/>
      <c r="R13" s="364"/>
      <c r="S13" s="367"/>
      <c r="T13" s="367"/>
      <c r="U13" s="370"/>
      <c r="V13" s="373"/>
      <c r="W13" s="322"/>
      <c r="X13" s="325"/>
      <c r="Y13" s="328"/>
      <c r="Z13" s="331"/>
    </row>
    <row r="14" spans="1:26" x14ac:dyDescent="0.25">
      <c r="A14" s="319" t="s">
        <v>76</v>
      </c>
      <c r="B14" s="227" t="s">
        <v>43</v>
      </c>
      <c r="C14" s="123"/>
      <c r="D14" s="124"/>
      <c r="E14" s="125"/>
      <c r="F14" s="333">
        <v>1</v>
      </c>
      <c r="G14" s="336" t="s">
        <v>11</v>
      </c>
      <c r="H14" s="339"/>
      <c r="I14" s="342">
        <f>H14*F14</f>
        <v>0</v>
      </c>
      <c r="J14" s="345"/>
      <c r="K14" s="348">
        <f>ROUND(1090/$P14,4)</f>
        <v>0.53559999999999997</v>
      </c>
      <c r="L14" s="459">
        <f>ROUND(400/$P14,4)</f>
        <v>0.1966</v>
      </c>
      <c r="M14" s="459">
        <f>ROUND(545/$P14,4)</f>
        <v>0.26779999999999998</v>
      </c>
      <c r="N14" s="354"/>
      <c r="O14" s="357" t="s">
        <v>33</v>
      </c>
      <c r="P14" s="360">
        <f>1090+400+545</f>
        <v>2035</v>
      </c>
      <c r="Q14" s="35"/>
      <c r="R14" s="363">
        <f>ROUND(K14*$I14,2)</f>
        <v>0</v>
      </c>
      <c r="S14" s="366">
        <f>ROUND(L14*$I14,2)</f>
        <v>0</v>
      </c>
      <c r="T14" s="366">
        <f>ROUND(M14*$I14,2)</f>
        <v>0</v>
      </c>
      <c r="U14" s="369">
        <f>ROUND(N14*$I14,2)</f>
        <v>0</v>
      </c>
      <c r="V14" s="372">
        <f>SUM(R14:U18)</f>
        <v>0</v>
      </c>
      <c r="W14" s="321">
        <f>R14</f>
        <v>0</v>
      </c>
      <c r="X14" s="324">
        <f>S14</f>
        <v>0</v>
      </c>
      <c r="Y14" s="327">
        <f>V14-W14-X14</f>
        <v>0</v>
      </c>
      <c r="Z14" s="330"/>
    </row>
    <row r="15" spans="1:26" ht="25.5" x14ac:dyDescent="0.25">
      <c r="A15" s="319"/>
      <c r="B15" s="228" t="s">
        <v>35</v>
      </c>
      <c r="C15" s="126"/>
      <c r="D15" s="127"/>
      <c r="E15" s="128"/>
      <c r="F15" s="334"/>
      <c r="G15" s="337"/>
      <c r="H15" s="340"/>
      <c r="I15" s="343"/>
      <c r="J15" s="346"/>
      <c r="K15" s="349"/>
      <c r="L15" s="460"/>
      <c r="M15" s="460"/>
      <c r="N15" s="355"/>
      <c r="O15" s="358"/>
      <c r="P15" s="361"/>
      <c r="Q15" s="36"/>
      <c r="R15" s="364"/>
      <c r="S15" s="367"/>
      <c r="T15" s="367"/>
      <c r="U15" s="370"/>
      <c r="V15" s="373"/>
      <c r="W15" s="322"/>
      <c r="X15" s="325"/>
      <c r="Y15" s="328"/>
      <c r="Z15" s="331"/>
    </row>
    <row r="16" spans="1:26" x14ac:dyDescent="0.25">
      <c r="A16" s="319"/>
      <c r="B16" s="229" t="s">
        <v>251</v>
      </c>
      <c r="C16" s="126"/>
      <c r="D16" s="127"/>
      <c r="E16" s="128"/>
      <c r="F16" s="334"/>
      <c r="G16" s="337"/>
      <c r="H16" s="340"/>
      <c r="I16" s="343"/>
      <c r="J16" s="346"/>
      <c r="K16" s="349"/>
      <c r="L16" s="460"/>
      <c r="M16" s="460"/>
      <c r="N16" s="355"/>
      <c r="O16" s="358"/>
      <c r="P16" s="361"/>
      <c r="Q16" s="36"/>
      <c r="R16" s="364"/>
      <c r="S16" s="367"/>
      <c r="T16" s="367"/>
      <c r="U16" s="370"/>
      <c r="V16" s="373"/>
      <c r="W16" s="322"/>
      <c r="X16" s="325"/>
      <c r="Y16" s="328"/>
      <c r="Z16" s="331"/>
    </row>
    <row r="17" spans="1:26" x14ac:dyDescent="0.25">
      <c r="A17" s="319"/>
      <c r="B17" s="229" t="s">
        <v>252</v>
      </c>
      <c r="C17" s="126"/>
      <c r="D17" s="127"/>
      <c r="E17" s="128"/>
      <c r="F17" s="334"/>
      <c r="G17" s="337"/>
      <c r="H17" s="340"/>
      <c r="I17" s="343"/>
      <c r="J17" s="346"/>
      <c r="K17" s="349"/>
      <c r="L17" s="460"/>
      <c r="M17" s="460"/>
      <c r="N17" s="355"/>
      <c r="O17" s="358"/>
      <c r="P17" s="361"/>
      <c r="Q17" s="36"/>
      <c r="R17" s="364"/>
      <c r="S17" s="367"/>
      <c r="T17" s="367"/>
      <c r="U17" s="370"/>
      <c r="V17" s="373"/>
      <c r="W17" s="322"/>
      <c r="X17" s="325"/>
      <c r="Y17" s="328"/>
      <c r="Z17" s="331"/>
    </row>
    <row r="18" spans="1:26" ht="13.5" thickBot="1" x14ac:dyDescent="0.3">
      <c r="A18" s="319"/>
      <c r="B18" s="230" t="s">
        <v>313</v>
      </c>
      <c r="C18" s="126"/>
      <c r="D18" s="127"/>
      <c r="E18" s="128"/>
      <c r="F18" s="334"/>
      <c r="G18" s="337"/>
      <c r="H18" s="340"/>
      <c r="I18" s="343"/>
      <c r="J18" s="346"/>
      <c r="K18" s="349"/>
      <c r="L18" s="460"/>
      <c r="M18" s="460"/>
      <c r="N18" s="355"/>
      <c r="O18" s="358"/>
      <c r="P18" s="361"/>
      <c r="Q18" s="36"/>
      <c r="R18" s="364"/>
      <c r="S18" s="367"/>
      <c r="T18" s="367"/>
      <c r="U18" s="370"/>
      <c r="V18" s="373"/>
      <c r="W18" s="322"/>
      <c r="X18" s="325"/>
      <c r="Y18" s="328"/>
      <c r="Z18" s="331"/>
    </row>
    <row r="19" spans="1:26" x14ac:dyDescent="0.25">
      <c r="A19" s="318" t="s">
        <v>77</v>
      </c>
      <c r="B19" s="1" t="s">
        <v>34</v>
      </c>
      <c r="C19" s="123"/>
      <c r="D19" s="124"/>
      <c r="E19" s="125"/>
      <c r="F19" s="333">
        <v>1</v>
      </c>
      <c r="G19" s="336" t="s">
        <v>11</v>
      </c>
      <c r="H19" s="339"/>
      <c r="I19" s="342">
        <f>H19*F19</f>
        <v>0</v>
      </c>
      <c r="J19" s="345"/>
      <c r="K19" s="348">
        <f>ROUND(1090/$P19,4)</f>
        <v>0.53559999999999997</v>
      </c>
      <c r="L19" s="459">
        <f>ROUND(400/$P19,4)</f>
        <v>0.1966</v>
      </c>
      <c r="M19" s="459">
        <f>ROUND(545/$P19,4)</f>
        <v>0.26779999999999998</v>
      </c>
      <c r="N19" s="354"/>
      <c r="O19" s="357" t="s">
        <v>33</v>
      </c>
      <c r="P19" s="360">
        <f>1090+400+545</f>
        <v>2035</v>
      </c>
      <c r="Q19" s="35"/>
      <c r="R19" s="363">
        <f>ROUND(K19*$I19,2)</f>
        <v>0</v>
      </c>
      <c r="S19" s="366">
        <f>ROUND(L19*$I19,2)</f>
        <v>0</v>
      </c>
      <c r="T19" s="366">
        <f>ROUND(M19*$I19,2)</f>
        <v>0</v>
      </c>
      <c r="U19" s="369">
        <f>ROUND(N19*$I19,2)</f>
        <v>0</v>
      </c>
      <c r="V19" s="372">
        <f>SUM(R19:U25)</f>
        <v>0</v>
      </c>
      <c r="W19" s="321">
        <f>R19</f>
        <v>0</v>
      </c>
      <c r="X19" s="324">
        <f>S19</f>
        <v>0</v>
      </c>
      <c r="Y19" s="327">
        <f>V19-W19-X19</f>
        <v>0</v>
      </c>
      <c r="Z19" s="330"/>
    </row>
    <row r="20" spans="1:26" ht="25.5" x14ac:dyDescent="0.25">
      <c r="A20" s="319"/>
      <c r="B20" s="2" t="s">
        <v>35</v>
      </c>
      <c r="C20" s="126"/>
      <c r="D20" s="127"/>
      <c r="E20" s="128"/>
      <c r="F20" s="334"/>
      <c r="G20" s="337"/>
      <c r="H20" s="340"/>
      <c r="I20" s="343"/>
      <c r="J20" s="346"/>
      <c r="K20" s="349"/>
      <c r="L20" s="460"/>
      <c r="M20" s="460"/>
      <c r="N20" s="355"/>
      <c r="O20" s="358"/>
      <c r="P20" s="361"/>
      <c r="Q20" s="36"/>
      <c r="R20" s="364"/>
      <c r="S20" s="367"/>
      <c r="T20" s="367"/>
      <c r="U20" s="370"/>
      <c r="V20" s="373"/>
      <c r="W20" s="322"/>
      <c r="X20" s="325"/>
      <c r="Y20" s="328"/>
      <c r="Z20" s="331"/>
    </row>
    <row r="21" spans="1:26" x14ac:dyDescent="0.25">
      <c r="A21" s="319"/>
      <c r="B21" s="3" t="s">
        <v>253</v>
      </c>
      <c r="C21" s="126"/>
      <c r="D21" s="127"/>
      <c r="E21" s="128"/>
      <c r="F21" s="334"/>
      <c r="G21" s="337"/>
      <c r="H21" s="340"/>
      <c r="I21" s="343"/>
      <c r="J21" s="346"/>
      <c r="K21" s="349"/>
      <c r="L21" s="460"/>
      <c r="M21" s="460"/>
      <c r="N21" s="355"/>
      <c r="O21" s="358"/>
      <c r="P21" s="361"/>
      <c r="Q21" s="36"/>
      <c r="R21" s="364"/>
      <c r="S21" s="367"/>
      <c r="T21" s="367"/>
      <c r="U21" s="370"/>
      <c r="V21" s="373"/>
      <c r="W21" s="322"/>
      <c r="X21" s="325"/>
      <c r="Y21" s="328"/>
      <c r="Z21" s="331"/>
    </row>
    <row r="22" spans="1:26" ht="25.5" x14ac:dyDescent="0.25">
      <c r="A22" s="319"/>
      <c r="B22" s="3" t="s">
        <v>258</v>
      </c>
      <c r="C22" s="126"/>
      <c r="D22" s="127"/>
      <c r="E22" s="128"/>
      <c r="F22" s="334"/>
      <c r="G22" s="337"/>
      <c r="H22" s="340"/>
      <c r="I22" s="343"/>
      <c r="J22" s="346"/>
      <c r="K22" s="349"/>
      <c r="L22" s="460"/>
      <c r="M22" s="460"/>
      <c r="N22" s="355"/>
      <c r="O22" s="358"/>
      <c r="P22" s="361"/>
      <c r="Q22" s="36"/>
      <c r="R22" s="364"/>
      <c r="S22" s="367"/>
      <c r="T22" s="367"/>
      <c r="U22" s="370"/>
      <c r="V22" s="373"/>
      <c r="W22" s="322"/>
      <c r="X22" s="325"/>
      <c r="Y22" s="328"/>
      <c r="Z22" s="331"/>
    </row>
    <row r="23" spans="1:26" ht="25.5" x14ac:dyDescent="0.25">
      <c r="A23" s="319"/>
      <c r="B23" s="3" t="s">
        <v>259</v>
      </c>
      <c r="C23" s="126"/>
      <c r="D23" s="127"/>
      <c r="E23" s="128"/>
      <c r="F23" s="334"/>
      <c r="G23" s="337"/>
      <c r="H23" s="340"/>
      <c r="I23" s="343"/>
      <c r="J23" s="346"/>
      <c r="K23" s="349"/>
      <c r="L23" s="460"/>
      <c r="M23" s="460"/>
      <c r="N23" s="355"/>
      <c r="O23" s="358"/>
      <c r="P23" s="361"/>
      <c r="Q23" s="36"/>
      <c r="R23" s="364"/>
      <c r="S23" s="367"/>
      <c r="T23" s="367"/>
      <c r="U23" s="370"/>
      <c r="V23" s="373"/>
      <c r="W23" s="322"/>
      <c r="X23" s="325"/>
      <c r="Y23" s="328"/>
      <c r="Z23" s="331"/>
    </row>
    <row r="24" spans="1:26" ht="25.5" x14ac:dyDescent="0.25">
      <c r="A24" s="319"/>
      <c r="B24" s="3" t="s">
        <v>408</v>
      </c>
      <c r="C24" s="126"/>
      <c r="D24" s="127"/>
      <c r="E24" s="128"/>
      <c r="F24" s="334"/>
      <c r="G24" s="337"/>
      <c r="H24" s="340"/>
      <c r="I24" s="343"/>
      <c r="J24" s="346"/>
      <c r="K24" s="349"/>
      <c r="L24" s="460"/>
      <c r="M24" s="460"/>
      <c r="N24" s="355"/>
      <c r="O24" s="358"/>
      <c r="P24" s="361"/>
      <c r="Q24" s="36"/>
      <c r="R24" s="364"/>
      <c r="S24" s="367"/>
      <c r="T24" s="367"/>
      <c r="U24" s="370"/>
      <c r="V24" s="373"/>
      <c r="W24" s="322"/>
      <c r="X24" s="325"/>
      <c r="Y24" s="328"/>
      <c r="Z24" s="331"/>
    </row>
    <row r="25" spans="1:26" ht="13.5" thickBot="1" x14ac:dyDescent="0.3">
      <c r="A25" s="320"/>
      <c r="B25" s="231" t="s">
        <v>312</v>
      </c>
      <c r="C25" s="129"/>
      <c r="D25" s="130"/>
      <c r="E25" s="131"/>
      <c r="F25" s="335"/>
      <c r="G25" s="338"/>
      <c r="H25" s="341"/>
      <c r="I25" s="344"/>
      <c r="J25" s="347"/>
      <c r="K25" s="350"/>
      <c r="L25" s="461"/>
      <c r="M25" s="461"/>
      <c r="N25" s="356"/>
      <c r="O25" s="359"/>
      <c r="P25" s="362"/>
      <c r="Q25" s="37"/>
      <c r="R25" s="365"/>
      <c r="S25" s="368"/>
      <c r="T25" s="368"/>
      <c r="U25" s="371"/>
      <c r="V25" s="374"/>
      <c r="W25" s="323"/>
      <c r="X25" s="326"/>
      <c r="Y25" s="329"/>
      <c r="Z25" s="332"/>
    </row>
    <row r="26" spans="1:26" ht="25.5" x14ac:dyDescent="0.25">
      <c r="A26" s="318" t="s">
        <v>78</v>
      </c>
      <c r="B26" s="1" t="s">
        <v>260</v>
      </c>
      <c r="C26" s="123"/>
      <c r="D26" s="124"/>
      <c r="E26" s="125"/>
      <c r="F26" s="333">
        <v>1</v>
      </c>
      <c r="G26" s="336" t="s">
        <v>11</v>
      </c>
      <c r="H26" s="339"/>
      <c r="I26" s="342">
        <f>H26*F26</f>
        <v>0</v>
      </c>
      <c r="J26" s="345"/>
      <c r="K26" s="348">
        <f>ROUND(1090/$P26,4)</f>
        <v>0.53559999999999997</v>
      </c>
      <c r="L26" s="459">
        <f>ROUND(400/$P26,4)</f>
        <v>0.1966</v>
      </c>
      <c r="M26" s="459">
        <f>ROUND(545/$P26,4)</f>
        <v>0.26779999999999998</v>
      </c>
      <c r="N26" s="354"/>
      <c r="O26" s="357" t="s">
        <v>33</v>
      </c>
      <c r="P26" s="360">
        <f>1090+400+545</f>
        <v>2035</v>
      </c>
      <c r="Q26" s="35"/>
      <c r="R26" s="363">
        <f>ROUND(K26*$I26,2)</f>
        <v>0</v>
      </c>
      <c r="S26" s="366">
        <f>ROUND(L26*$I26,2)</f>
        <v>0</v>
      </c>
      <c r="T26" s="366">
        <f>ROUND(M26*$I26,2)</f>
        <v>0</v>
      </c>
      <c r="U26" s="369">
        <f>ROUND(N26*$I26,2)</f>
        <v>0</v>
      </c>
      <c r="V26" s="372">
        <f>SUM(R26:U31)</f>
        <v>0</v>
      </c>
      <c r="W26" s="321">
        <f>R26</f>
        <v>0</v>
      </c>
      <c r="X26" s="324">
        <f>S26</f>
        <v>0</v>
      </c>
      <c r="Y26" s="327">
        <f>V26-W26-X26</f>
        <v>0</v>
      </c>
      <c r="Z26" s="330"/>
    </row>
    <row r="27" spans="1:26" x14ac:dyDescent="0.25">
      <c r="A27" s="319"/>
      <c r="B27" s="2" t="s">
        <v>36</v>
      </c>
      <c r="C27" s="126"/>
      <c r="D27" s="127"/>
      <c r="E27" s="128"/>
      <c r="F27" s="334"/>
      <c r="G27" s="337"/>
      <c r="H27" s="340"/>
      <c r="I27" s="343"/>
      <c r="J27" s="346"/>
      <c r="K27" s="349"/>
      <c r="L27" s="460"/>
      <c r="M27" s="460"/>
      <c r="N27" s="355"/>
      <c r="O27" s="358"/>
      <c r="P27" s="361"/>
      <c r="Q27" s="36"/>
      <c r="R27" s="364"/>
      <c r="S27" s="367"/>
      <c r="T27" s="367"/>
      <c r="U27" s="370"/>
      <c r="V27" s="373"/>
      <c r="W27" s="322"/>
      <c r="X27" s="325"/>
      <c r="Y27" s="328"/>
      <c r="Z27" s="331"/>
    </row>
    <row r="28" spans="1:26" x14ac:dyDescent="0.25">
      <c r="A28" s="319"/>
      <c r="B28" s="3" t="s">
        <v>253</v>
      </c>
      <c r="C28" s="126"/>
      <c r="D28" s="127"/>
      <c r="E28" s="128"/>
      <c r="F28" s="334"/>
      <c r="G28" s="337"/>
      <c r="H28" s="340"/>
      <c r="I28" s="343"/>
      <c r="J28" s="346"/>
      <c r="K28" s="349"/>
      <c r="L28" s="460"/>
      <c r="M28" s="460"/>
      <c r="N28" s="355"/>
      <c r="O28" s="358"/>
      <c r="P28" s="361"/>
      <c r="Q28" s="36"/>
      <c r="R28" s="364"/>
      <c r="S28" s="367"/>
      <c r="T28" s="367"/>
      <c r="U28" s="370"/>
      <c r="V28" s="373"/>
      <c r="W28" s="322"/>
      <c r="X28" s="325"/>
      <c r="Y28" s="328"/>
      <c r="Z28" s="331"/>
    </row>
    <row r="29" spans="1:26" x14ac:dyDescent="0.25">
      <c r="A29" s="319"/>
      <c r="B29" s="3" t="s">
        <v>262</v>
      </c>
      <c r="C29" s="126"/>
      <c r="D29" s="127"/>
      <c r="E29" s="128"/>
      <c r="F29" s="334"/>
      <c r="G29" s="337"/>
      <c r="H29" s="340"/>
      <c r="I29" s="343"/>
      <c r="J29" s="346"/>
      <c r="K29" s="349"/>
      <c r="L29" s="460"/>
      <c r="M29" s="460"/>
      <c r="N29" s="355"/>
      <c r="O29" s="358"/>
      <c r="P29" s="361"/>
      <c r="Q29" s="36"/>
      <c r="R29" s="364"/>
      <c r="S29" s="367"/>
      <c r="T29" s="367"/>
      <c r="U29" s="370"/>
      <c r="V29" s="373"/>
      <c r="W29" s="322"/>
      <c r="X29" s="325"/>
      <c r="Y29" s="328"/>
      <c r="Z29" s="331"/>
    </row>
    <row r="30" spans="1:26" x14ac:dyDescent="0.25">
      <c r="A30" s="319"/>
      <c r="B30" s="3" t="s">
        <v>261</v>
      </c>
      <c r="C30" s="126"/>
      <c r="D30" s="127"/>
      <c r="E30" s="128"/>
      <c r="F30" s="334"/>
      <c r="G30" s="337"/>
      <c r="H30" s="340"/>
      <c r="I30" s="343"/>
      <c r="J30" s="346"/>
      <c r="K30" s="349"/>
      <c r="L30" s="460"/>
      <c r="M30" s="460"/>
      <c r="N30" s="355"/>
      <c r="O30" s="358"/>
      <c r="P30" s="361"/>
      <c r="Q30" s="36"/>
      <c r="R30" s="364"/>
      <c r="S30" s="367"/>
      <c r="T30" s="367"/>
      <c r="U30" s="370"/>
      <c r="V30" s="373"/>
      <c r="W30" s="322"/>
      <c r="X30" s="325"/>
      <c r="Y30" s="328"/>
      <c r="Z30" s="331"/>
    </row>
    <row r="31" spans="1:26" ht="13.5" thickBot="1" x14ac:dyDescent="0.3">
      <c r="A31" s="320"/>
      <c r="B31" s="307" t="s">
        <v>409</v>
      </c>
      <c r="C31" s="129"/>
      <c r="D31" s="130"/>
      <c r="E31" s="131"/>
      <c r="F31" s="335"/>
      <c r="G31" s="338"/>
      <c r="H31" s="341"/>
      <c r="I31" s="344"/>
      <c r="J31" s="347"/>
      <c r="K31" s="350"/>
      <c r="L31" s="461"/>
      <c r="M31" s="461"/>
      <c r="N31" s="356"/>
      <c r="O31" s="359"/>
      <c r="P31" s="362"/>
      <c r="Q31" s="37"/>
      <c r="R31" s="365"/>
      <c r="S31" s="368"/>
      <c r="T31" s="368"/>
      <c r="U31" s="371"/>
      <c r="V31" s="374"/>
      <c r="W31" s="323"/>
      <c r="X31" s="326"/>
      <c r="Y31" s="329"/>
      <c r="Z31" s="332"/>
    </row>
    <row r="32" spans="1:26" x14ac:dyDescent="0.25">
      <c r="A32" s="318" t="s">
        <v>79</v>
      </c>
      <c r="B32" s="1" t="s">
        <v>263</v>
      </c>
      <c r="C32" s="123"/>
      <c r="D32" s="124"/>
      <c r="E32" s="125"/>
      <c r="F32" s="333">
        <v>1</v>
      </c>
      <c r="G32" s="336" t="s">
        <v>11</v>
      </c>
      <c r="H32" s="339"/>
      <c r="I32" s="342">
        <f>H32*F32</f>
        <v>0</v>
      </c>
      <c r="J32" s="345"/>
      <c r="K32" s="402"/>
      <c r="L32" s="411"/>
      <c r="M32" s="411"/>
      <c r="N32" s="462">
        <v>1</v>
      </c>
      <c r="O32" s="357"/>
      <c r="P32" s="360"/>
      <c r="Q32" s="35"/>
      <c r="R32" s="363">
        <f>ROUND(K32*$I32,2)</f>
        <v>0</v>
      </c>
      <c r="S32" s="366">
        <f>ROUND(L32*$I32,2)</f>
        <v>0</v>
      </c>
      <c r="T32" s="366">
        <f>ROUND(M32*$I32,2)</f>
        <v>0</v>
      </c>
      <c r="U32" s="369">
        <f>ROUND(N32*$I32,2)</f>
        <v>0</v>
      </c>
      <c r="V32" s="372">
        <f>SUM(R32:U37)</f>
        <v>0</v>
      </c>
      <c r="W32" s="321">
        <f>R32</f>
        <v>0</v>
      </c>
      <c r="X32" s="324">
        <f>S32</f>
        <v>0</v>
      </c>
      <c r="Y32" s="327">
        <f>V32-W32-X32</f>
        <v>0</v>
      </c>
      <c r="Z32" s="330"/>
    </row>
    <row r="33" spans="1:26" x14ac:dyDescent="0.25">
      <c r="A33" s="319"/>
      <c r="B33" s="2" t="s">
        <v>36</v>
      </c>
      <c r="C33" s="126"/>
      <c r="D33" s="127"/>
      <c r="E33" s="128"/>
      <c r="F33" s="334"/>
      <c r="G33" s="337"/>
      <c r="H33" s="340"/>
      <c r="I33" s="343"/>
      <c r="J33" s="346"/>
      <c r="K33" s="403"/>
      <c r="L33" s="412"/>
      <c r="M33" s="412"/>
      <c r="N33" s="463"/>
      <c r="O33" s="358"/>
      <c r="P33" s="361"/>
      <c r="Q33" s="36"/>
      <c r="R33" s="364"/>
      <c r="S33" s="367"/>
      <c r="T33" s="367"/>
      <c r="U33" s="370"/>
      <c r="V33" s="373"/>
      <c r="W33" s="322"/>
      <c r="X33" s="325"/>
      <c r="Y33" s="328"/>
      <c r="Z33" s="331"/>
    </row>
    <row r="34" spans="1:26" x14ac:dyDescent="0.25">
      <c r="A34" s="319"/>
      <c r="B34" s="3" t="s">
        <v>253</v>
      </c>
      <c r="C34" s="126"/>
      <c r="D34" s="127"/>
      <c r="E34" s="128"/>
      <c r="F34" s="334"/>
      <c r="G34" s="337"/>
      <c r="H34" s="340"/>
      <c r="I34" s="343"/>
      <c r="J34" s="346"/>
      <c r="K34" s="403"/>
      <c r="L34" s="412"/>
      <c r="M34" s="412"/>
      <c r="N34" s="463"/>
      <c r="O34" s="358"/>
      <c r="P34" s="361"/>
      <c r="Q34" s="36"/>
      <c r="R34" s="364"/>
      <c r="S34" s="367"/>
      <c r="T34" s="367"/>
      <c r="U34" s="370"/>
      <c r="V34" s="373"/>
      <c r="W34" s="322"/>
      <c r="X34" s="325"/>
      <c r="Y34" s="328"/>
      <c r="Z34" s="331"/>
    </row>
    <row r="35" spans="1:26" x14ac:dyDescent="0.25">
      <c r="A35" s="319"/>
      <c r="B35" s="3" t="s">
        <v>262</v>
      </c>
      <c r="C35" s="126"/>
      <c r="D35" s="127"/>
      <c r="E35" s="128"/>
      <c r="F35" s="334"/>
      <c r="G35" s="337"/>
      <c r="H35" s="340"/>
      <c r="I35" s="343"/>
      <c r="J35" s="346"/>
      <c r="K35" s="403"/>
      <c r="L35" s="412"/>
      <c r="M35" s="412"/>
      <c r="N35" s="463"/>
      <c r="O35" s="358"/>
      <c r="P35" s="361"/>
      <c r="Q35" s="36"/>
      <c r="R35" s="364"/>
      <c r="S35" s="367"/>
      <c r="T35" s="367"/>
      <c r="U35" s="370"/>
      <c r="V35" s="373"/>
      <c r="W35" s="322"/>
      <c r="X35" s="325"/>
      <c r="Y35" s="328"/>
      <c r="Z35" s="331"/>
    </row>
    <row r="36" spans="1:26" x14ac:dyDescent="0.25">
      <c r="A36" s="319"/>
      <c r="B36" s="3" t="s">
        <v>264</v>
      </c>
      <c r="C36" s="126"/>
      <c r="D36" s="127"/>
      <c r="E36" s="128"/>
      <c r="F36" s="334"/>
      <c r="G36" s="337"/>
      <c r="H36" s="340"/>
      <c r="I36" s="343"/>
      <c r="J36" s="346"/>
      <c r="K36" s="403"/>
      <c r="L36" s="412"/>
      <c r="M36" s="412"/>
      <c r="N36" s="463"/>
      <c r="O36" s="358"/>
      <c r="P36" s="361"/>
      <c r="Q36" s="36"/>
      <c r="R36" s="364"/>
      <c r="S36" s="367"/>
      <c r="T36" s="367"/>
      <c r="U36" s="370"/>
      <c r="V36" s="373"/>
      <c r="W36" s="322"/>
      <c r="X36" s="325"/>
      <c r="Y36" s="328"/>
      <c r="Z36" s="331"/>
    </row>
    <row r="37" spans="1:26" ht="13.5" thickBot="1" x14ac:dyDescent="0.3">
      <c r="A37" s="320"/>
      <c r="B37" s="307" t="s">
        <v>409</v>
      </c>
      <c r="C37" s="129"/>
      <c r="D37" s="130"/>
      <c r="E37" s="131"/>
      <c r="F37" s="335"/>
      <c r="G37" s="338"/>
      <c r="H37" s="341"/>
      <c r="I37" s="344"/>
      <c r="J37" s="347"/>
      <c r="K37" s="404"/>
      <c r="L37" s="413"/>
      <c r="M37" s="413"/>
      <c r="N37" s="464"/>
      <c r="O37" s="359"/>
      <c r="P37" s="362"/>
      <c r="Q37" s="37"/>
      <c r="R37" s="365"/>
      <c r="S37" s="368"/>
      <c r="T37" s="368"/>
      <c r="U37" s="371"/>
      <c r="V37" s="374"/>
      <c r="W37" s="323"/>
      <c r="X37" s="326"/>
      <c r="Y37" s="329"/>
      <c r="Z37" s="332"/>
    </row>
    <row r="38" spans="1:26" x14ac:dyDescent="0.25">
      <c r="A38" s="318" t="s">
        <v>80</v>
      </c>
      <c r="B38" s="1" t="s">
        <v>31</v>
      </c>
      <c r="C38" s="123"/>
      <c r="D38" s="124"/>
      <c r="E38" s="125"/>
      <c r="F38" s="333">
        <v>1</v>
      </c>
      <c r="G38" s="336" t="s">
        <v>11</v>
      </c>
      <c r="H38" s="339"/>
      <c r="I38" s="342">
        <f>H38*F38</f>
        <v>0</v>
      </c>
      <c r="J38" s="345"/>
      <c r="K38" s="348">
        <v>1</v>
      </c>
      <c r="L38" s="411"/>
      <c r="M38" s="411"/>
      <c r="N38" s="354"/>
      <c r="O38" s="357"/>
      <c r="P38" s="360"/>
      <c r="Q38" s="35"/>
      <c r="R38" s="363">
        <f>ROUND(K38*$I38,2)</f>
        <v>0</v>
      </c>
      <c r="S38" s="366">
        <f>ROUND(L38*$I38,2)</f>
        <v>0</v>
      </c>
      <c r="T38" s="366">
        <f>ROUND(M38*$I38,2)</f>
        <v>0</v>
      </c>
      <c r="U38" s="369">
        <f>ROUND(N38*$I38,2)</f>
        <v>0</v>
      </c>
      <c r="V38" s="372">
        <f>SUM(R38:U43)</f>
        <v>0</v>
      </c>
      <c r="W38" s="321">
        <f>R38</f>
        <v>0</v>
      </c>
      <c r="X38" s="324">
        <f>S38</f>
        <v>0</v>
      </c>
      <c r="Y38" s="327">
        <f>V38-W38-X38</f>
        <v>0</v>
      </c>
      <c r="Z38" s="330"/>
    </row>
    <row r="39" spans="1:26" ht="25.5" x14ac:dyDescent="0.25">
      <c r="A39" s="319"/>
      <c r="B39" s="2" t="s">
        <v>32</v>
      </c>
      <c r="C39" s="126"/>
      <c r="D39" s="127"/>
      <c r="E39" s="128"/>
      <c r="F39" s="334"/>
      <c r="G39" s="337"/>
      <c r="H39" s="340"/>
      <c r="I39" s="343"/>
      <c r="J39" s="346"/>
      <c r="K39" s="349"/>
      <c r="L39" s="412"/>
      <c r="M39" s="412"/>
      <c r="N39" s="355"/>
      <c r="O39" s="358"/>
      <c r="P39" s="361"/>
      <c r="Q39" s="36"/>
      <c r="R39" s="364"/>
      <c r="S39" s="367"/>
      <c r="T39" s="367"/>
      <c r="U39" s="370"/>
      <c r="V39" s="373"/>
      <c r="W39" s="322"/>
      <c r="X39" s="325"/>
      <c r="Y39" s="328"/>
      <c r="Z39" s="331"/>
    </row>
    <row r="40" spans="1:26" ht="25.5" x14ac:dyDescent="0.25">
      <c r="A40" s="319"/>
      <c r="B40" s="10" t="s">
        <v>410</v>
      </c>
      <c r="C40" s="126"/>
      <c r="D40" s="127"/>
      <c r="E40" s="128"/>
      <c r="F40" s="334"/>
      <c r="G40" s="337"/>
      <c r="H40" s="340"/>
      <c r="I40" s="343"/>
      <c r="J40" s="346"/>
      <c r="K40" s="349"/>
      <c r="L40" s="412"/>
      <c r="M40" s="412"/>
      <c r="N40" s="355"/>
      <c r="O40" s="358"/>
      <c r="P40" s="361"/>
      <c r="Q40" s="36"/>
      <c r="R40" s="364"/>
      <c r="S40" s="367"/>
      <c r="T40" s="367"/>
      <c r="U40" s="370"/>
      <c r="V40" s="373"/>
      <c r="W40" s="322"/>
      <c r="X40" s="325"/>
      <c r="Y40" s="328"/>
      <c r="Z40" s="331"/>
    </row>
    <row r="41" spans="1:26" x14ac:dyDescent="0.25">
      <c r="A41" s="319"/>
      <c r="B41" s="3" t="s">
        <v>411</v>
      </c>
      <c r="C41" s="126"/>
      <c r="D41" s="127"/>
      <c r="E41" s="128"/>
      <c r="F41" s="334"/>
      <c r="G41" s="337"/>
      <c r="H41" s="340"/>
      <c r="I41" s="343"/>
      <c r="J41" s="346"/>
      <c r="K41" s="349"/>
      <c r="L41" s="412"/>
      <c r="M41" s="412"/>
      <c r="N41" s="355"/>
      <c r="O41" s="358"/>
      <c r="P41" s="361"/>
      <c r="Q41" s="36"/>
      <c r="R41" s="364"/>
      <c r="S41" s="367"/>
      <c r="T41" s="367"/>
      <c r="U41" s="370"/>
      <c r="V41" s="373"/>
      <c r="W41" s="322"/>
      <c r="X41" s="325"/>
      <c r="Y41" s="328"/>
      <c r="Z41" s="331"/>
    </row>
    <row r="42" spans="1:26" x14ac:dyDescent="0.25">
      <c r="A42" s="319"/>
      <c r="B42" s="3" t="s">
        <v>278</v>
      </c>
      <c r="C42" s="126"/>
      <c r="D42" s="127"/>
      <c r="E42" s="128"/>
      <c r="F42" s="334"/>
      <c r="G42" s="337"/>
      <c r="H42" s="340"/>
      <c r="I42" s="343"/>
      <c r="J42" s="346"/>
      <c r="K42" s="349"/>
      <c r="L42" s="412"/>
      <c r="M42" s="412"/>
      <c r="N42" s="355"/>
      <c r="O42" s="358"/>
      <c r="P42" s="361"/>
      <c r="Q42" s="36"/>
      <c r="R42" s="364"/>
      <c r="S42" s="367"/>
      <c r="T42" s="367"/>
      <c r="U42" s="370"/>
      <c r="V42" s="373"/>
      <c r="W42" s="322"/>
      <c r="X42" s="325"/>
      <c r="Y42" s="328"/>
      <c r="Z42" s="331"/>
    </row>
    <row r="43" spans="1:26" ht="13.5" thickBot="1" x14ac:dyDescent="0.3">
      <c r="A43" s="320"/>
      <c r="B43" s="307" t="s">
        <v>409</v>
      </c>
      <c r="C43" s="129"/>
      <c r="D43" s="130"/>
      <c r="E43" s="131"/>
      <c r="F43" s="335"/>
      <c r="G43" s="338"/>
      <c r="H43" s="341"/>
      <c r="I43" s="344"/>
      <c r="J43" s="347"/>
      <c r="K43" s="350"/>
      <c r="L43" s="413"/>
      <c r="M43" s="413"/>
      <c r="N43" s="356"/>
      <c r="O43" s="359"/>
      <c r="P43" s="362"/>
      <c r="Q43" s="37"/>
      <c r="R43" s="365"/>
      <c r="S43" s="368"/>
      <c r="T43" s="368"/>
      <c r="U43" s="371"/>
      <c r="V43" s="374"/>
      <c r="W43" s="323"/>
      <c r="X43" s="326"/>
      <c r="Y43" s="329"/>
      <c r="Z43" s="332"/>
    </row>
    <row r="44" spans="1:26" x14ac:dyDescent="0.25">
      <c r="A44" s="318" t="s">
        <v>81</v>
      </c>
      <c r="B44" s="1" t="s">
        <v>40</v>
      </c>
      <c r="C44" s="123"/>
      <c r="D44" s="124"/>
      <c r="E44" s="125"/>
      <c r="F44" s="333">
        <v>1</v>
      </c>
      <c r="G44" s="336" t="s">
        <v>11</v>
      </c>
      <c r="H44" s="339"/>
      <c r="I44" s="342">
        <f>H44*F44</f>
        <v>0</v>
      </c>
      <c r="J44" s="345"/>
      <c r="K44" s="402"/>
      <c r="L44" s="459">
        <v>1</v>
      </c>
      <c r="M44" s="411"/>
      <c r="N44" s="354"/>
      <c r="O44" s="357"/>
      <c r="P44" s="360"/>
      <c r="Q44" s="35"/>
      <c r="R44" s="363">
        <f>ROUND(K44*$I44,2)</f>
        <v>0</v>
      </c>
      <c r="S44" s="366">
        <f>ROUND(L44*$I44,2)</f>
        <v>0</v>
      </c>
      <c r="T44" s="366">
        <f>ROUND(M44*$I44,2)</f>
        <v>0</v>
      </c>
      <c r="U44" s="369">
        <f>ROUND(N44*$I44,2)</f>
        <v>0</v>
      </c>
      <c r="V44" s="372">
        <f>SUM(R44:U49)</f>
        <v>0</v>
      </c>
      <c r="W44" s="321">
        <f>R44</f>
        <v>0</v>
      </c>
      <c r="X44" s="324">
        <f>S44</f>
        <v>0</v>
      </c>
      <c r="Y44" s="327">
        <f>V44-W44-X44</f>
        <v>0</v>
      </c>
      <c r="Z44" s="330"/>
    </row>
    <row r="45" spans="1:26" ht="25.5" x14ac:dyDescent="0.25">
      <c r="A45" s="319"/>
      <c r="B45" s="2" t="s">
        <v>38</v>
      </c>
      <c r="C45" s="126"/>
      <c r="D45" s="127"/>
      <c r="E45" s="128"/>
      <c r="F45" s="334"/>
      <c r="G45" s="337"/>
      <c r="H45" s="340"/>
      <c r="I45" s="343"/>
      <c r="J45" s="346"/>
      <c r="K45" s="403"/>
      <c r="L45" s="460"/>
      <c r="M45" s="412"/>
      <c r="N45" s="355"/>
      <c r="O45" s="358"/>
      <c r="P45" s="361"/>
      <c r="Q45" s="36"/>
      <c r="R45" s="364"/>
      <c r="S45" s="367"/>
      <c r="T45" s="367"/>
      <c r="U45" s="370"/>
      <c r="V45" s="373"/>
      <c r="W45" s="322"/>
      <c r="X45" s="325"/>
      <c r="Y45" s="328"/>
      <c r="Z45" s="331"/>
    </row>
    <row r="46" spans="1:26" ht="25.5" x14ac:dyDescent="0.25">
      <c r="A46" s="319"/>
      <c r="B46" s="10" t="s">
        <v>279</v>
      </c>
      <c r="C46" s="126"/>
      <c r="D46" s="127"/>
      <c r="E46" s="128"/>
      <c r="F46" s="334"/>
      <c r="G46" s="337"/>
      <c r="H46" s="340"/>
      <c r="I46" s="343"/>
      <c r="J46" s="346"/>
      <c r="K46" s="403"/>
      <c r="L46" s="460"/>
      <c r="M46" s="412"/>
      <c r="N46" s="355"/>
      <c r="O46" s="358"/>
      <c r="P46" s="361"/>
      <c r="Q46" s="36"/>
      <c r="R46" s="364"/>
      <c r="S46" s="367"/>
      <c r="T46" s="367"/>
      <c r="U46" s="370"/>
      <c r="V46" s="373"/>
      <c r="W46" s="322"/>
      <c r="X46" s="325"/>
      <c r="Y46" s="328"/>
      <c r="Z46" s="331"/>
    </row>
    <row r="47" spans="1:26" x14ac:dyDescent="0.25">
      <c r="A47" s="319"/>
      <c r="B47" s="3" t="s">
        <v>412</v>
      </c>
      <c r="C47" s="126"/>
      <c r="D47" s="127"/>
      <c r="E47" s="128"/>
      <c r="F47" s="334"/>
      <c r="G47" s="337"/>
      <c r="H47" s="340"/>
      <c r="I47" s="343"/>
      <c r="J47" s="346"/>
      <c r="K47" s="403"/>
      <c r="L47" s="460"/>
      <c r="M47" s="412"/>
      <c r="N47" s="355"/>
      <c r="O47" s="358"/>
      <c r="P47" s="361"/>
      <c r="Q47" s="36"/>
      <c r="R47" s="364"/>
      <c r="S47" s="367"/>
      <c r="T47" s="367"/>
      <c r="U47" s="370"/>
      <c r="V47" s="373"/>
      <c r="W47" s="322"/>
      <c r="X47" s="325"/>
      <c r="Y47" s="328"/>
      <c r="Z47" s="331"/>
    </row>
    <row r="48" spans="1:26" x14ac:dyDescent="0.25">
      <c r="A48" s="319"/>
      <c r="B48" s="3" t="s">
        <v>271</v>
      </c>
      <c r="C48" s="126"/>
      <c r="D48" s="127"/>
      <c r="E48" s="128"/>
      <c r="F48" s="334"/>
      <c r="G48" s="337"/>
      <c r="H48" s="340"/>
      <c r="I48" s="343"/>
      <c r="J48" s="346"/>
      <c r="K48" s="403"/>
      <c r="L48" s="460"/>
      <c r="M48" s="412"/>
      <c r="N48" s="355"/>
      <c r="O48" s="358"/>
      <c r="P48" s="361"/>
      <c r="Q48" s="36"/>
      <c r="R48" s="364"/>
      <c r="S48" s="367"/>
      <c r="T48" s="367"/>
      <c r="U48" s="370"/>
      <c r="V48" s="373"/>
      <c r="W48" s="322"/>
      <c r="X48" s="325"/>
      <c r="Y48" s="328"/>
      <c r="Z48" s="331"/>
    </row>
    <row r="49" spans="1:26" ht="13.5" thickBot="1" x14ac:dyDescent="0.3">
      <c r="A49" s="320"/>
      <c r="B49" s="307" t="s">
        <v>110</v>
      </c>
      <c r="C49" s="129"/>
      <c r="D49" s="130"/>
      <c r="E49" s="131"/>
      <c r="F49" s="335"/>
      <c r="G49" s="338"/>
      <c r="H49" s="341"/>
      <c r="I49" s="344"/>
      <c r="J49" s="347"/>
      <c r="K49" s="404"/>
      <c r="L49" s="461"/>
      <c r="M49" s="413"/>
      <c r="N49" s="356"/>
      <c r="O49" s="359"/>
      <c r="P49" s="362"/>
      <c r="Q49" s="37"/>
      <c r="R49" s="365"/>
      <c r="S49" s="368"/>
      <c r="T49" s="368"/>
      <c r="U49" s="371"/>
      <c r="V49" s="374"/>
      <c r="W49" s="323"/>
      <c r="X49" s="326"/>
      <c r="Y49" s="329"/>
      <c r="Z49" s="332"/>
    </row>
    <row r="50" spans="1:26" x14ac:dyDescent="0.25">
      <c r="A50" s="318" t="s">
        <v>82</v>
      </c>
      <c r="B50" s="1" t="s">
        <v>41</v>
      </c>
      <c r="C50" s="123"/>
      <c r="D50" s="124"/>
      <c r="E50" s="125"/>
      <c r="F50" s="333">
        <v>1</v>
      </c>
      <c r="G50" s="336" t="s">
        <v>11</v>
      </c>
      <c r="H50" s="339"/>
      <c r="I50" s="342">
        <f>H50*F50</f>
        <v>0</v>
      </c>
      <c r="J50" s="345"/>
      <c r="K50" s="402"/>
      <c r="L50" s="411"/>
      <c r="M50" s="459">
        <v>1</v>
      </c>
      <c r="N50" s="354"/>
      <c r="O50" s="357"/>
      <c r="P50" s="360"/>
      <c r="Q50" s="35"/>
      <c r="R50" s="363">
        <f>ROUND(K50*$I50,2)</f>
        <v>0</v>
      </c>
      <c r="S50" s="366">
        <f>ROUND(L50*$I50,2)</f>
        <v>0</v>
      </c>
      <c r="T50" s="366">
        <f>ROUND(M50*$I50,2)</f>
        <v>0</v>
      </c>
      <c r="U50" s="369">
        <f>ROUND(N50*$I50,2)</f>
        <v>0</v>
      </c>
      <c r="V50" s="372">
        <f>SUM(R50:U55)</f>
        <v>0</v>
      </c>
      <c r="W50" s="321">
        <f>R50</f>
        <v>0</v>
      </c>
      <c r="X50" s="324">
        <f>S50</f>
        <v>0</v>
      </c>
      <c r="Y50" s="327">
        <f>V50-W50-X50</f>
        <v>0</v>
      </c>
      <c r="Z50" s="330"/>
    </row>
    <row r="51" spans="1:26" ht="25.5" x14ac:dyDescent="0.25">
      <c r="A51" s="319"/>
      <c r="B51" s="2" t="s">
        <v>39</v>
      </c>
      <c r="C51" s="126"/>
      <c r="D51" s="127"/>
      <c r="E51" s="128"/>
      <c r="F51" s="334"/>
      <c r="G51" s="337"/>
      <c r="H51" s="340"/>
      <c r="I51" s="343"/>
      <c r="J51" s="346"/>
      <c r="K51" s="403"/>
      <c r="L51" s="412"/>
      <c r="M51" s="460"/>
      <c r="N51" s="355"/>
      <c r="O51" s="358"/>
      <c r="P51" s="361"/>
      <c r="Q51" s="36"/>
      <c r="R51" s="364"/>
      <c r="S51" s="367"/>
      <c r="T51" s="367"/>
      <c r="U51" s="370"/>
      <c r="V51" s="373"/>
      <c r="W51" s="322"/>
      <c r="X51" s="325"/>
      <c r="Y51" s="328"/>
      <c r="Z51" s="331"/>
    </row>
    <row r="52" spans="1:26" x14ac:dyDescent="0.25">
      <c r="A52" s="319"/>
      <c r="B52" s="3" t="s">
        <v>412</v>
      </c>
      <c r="C52" s="126"/>
      <c r="D52" s="127"/>
      <c r="E52" s="128"/>
      <c r="F52" s="334"/>
      <c r="G52" s="337"/>
      <c r="H52" s="340"/>
      <c r="I52" s="343"/>
      <c r="J52" s="346"/>
      <c r="K52" s="403"/>
      <c r="L52" s="412"/>
      <c r="M52" s="460"/>
      <c r="N52" s="355"/>
      <c r="O52" s="358"/>
      <c r="P52" s="361"/>
      <c r="Q52" s="36"/>
      <c r="R52" s="364"/>
      <c r="S52" s="367"/>
      <c r="T52" s="367"/>
      <c r="U52" s="370"/>
      <c r="V52" s="373"/>
      <c r="W52" s="322"/>
      <c r="X52" s="325"/>
      <c r="Y52" s="328"/>
      <c r="Z52" s="331"/>
    </row>
    <row r="53" spans="1:26" x14ac:dyDescent="0.25">
      <c r="A53" s="319"/>
      <c r="B53" s="3" t="s">
        <v>271</v>
      </c>
      <c r="C53" s="126"/>
      <c r="D53" s="127"/>
      <c r="E53" s="128"/>
      <c r="F53" s="334"/>
      <c r="G53" s="337"/>
      <c r="H53" s="340"/>
      <c r="I53" s="343"/>
      <c r="J53" s="346"/>
      <c r="K53" s="403"/>
      <c r="L53" s="412"/>
      <c r="M53" s="460"/>
      <c r="N53" s="355"/>
      <c r="O53" s="358"/>
      <c r="P53" s="361"/>
      <c r="Q53" s="36"/>
      <c r="R53" s="364"/>
      <c r="S53" s="367"/>
      <c r="T53" s="367"/>
      <c r="U53" s="370"/>
      <c r="V53" s="373"/>
      <c r="W53" s="322"/>
      <c r="X53" s="325"/>
      <c r="Y53" s="328"/>
      <c r="Z53" s="331"/>
    </row>
    <row r="54" spans="1:26" ht="25.5" x14ac:dyDescent="0.25">
      <c r="A54" s="319"/>
      <c r="B54" s="3" t="s">
        <v>299</v>
      </c>
      <c r="C54" s="126"/>
      <c r="D54" s="127"/>
      <c r="E54" s="128"/>
      <c r="F54" s="334"/>
      <c r="G54" s="337"/>
      <c r="H54" s="340"/>
      <c r="I54" s="343"/>
      <c r="J54" s="346"/>
      <c r="K54" s="403"/>
      <c r="L54" s="412"/>
      <c r="M54" s="460"/>
      <c r="N54" s="355"/>
      <c r="O54" s="358"/>
      <c r="P54" s="361"/>
      <c r="Q54" s="36"/>
      <c r="R54" s="364"/>
      <c r="S54" s="367"/>
      <c r="T54" s="367"/>
      <c r="U54" s="370"/>
      <c r="V54" s="373"/>
      <c r="W54" s="322"/>
      <c r="X54" s="325"/>
      <c r="Y54" s="328"/>
      <c r="Z54" s="331"/>
    </row>
    <row r="55" spans="1:26" ht="13.5" thickBot="1" x14ac:dyDescent="0.3">
      <c r="A55" s="320"/>
      <c r="B55" s="307" t="s">
        <v>110</v>
      </c>
      <c r="C55" s="129"/>
      <c r="D55" s="130"/>
      <c r="E55" s="131"/>
      <c r="F55" s="335"/>
      <c r="G55" s="338"/>
      <c r="H55" s="341"/>
      <c r="I55" s="344"/>
      <c r="J55" s="347"/>
      <c r="K55" s="404"/>
      <c r="L55" s="413"/>
      <c r="M55" s="461"/>
      <c r="N55" s="356"/>
      <c r="O55" s="359"/>
      <c r="P55" s="362"/>
      <c r="Q55" s="37"/>
      <c r="R55" s="365"/>
      <c r="S55" s="368"/>
      <c r="T55" s="368"/>
      <c r="U55" s="371"/>
      <c r="V55" s="374"/>
      <c r="W55" s="323"/>
      <c r="X55" s="326"/>
      <c r="Y55" s="329"/>
      <c r="Z55" s="332"/>
    </row>
    <row r="56" spans="1:26" x14ac:dyDescent="0.25">
      <c r="A56" s="318" t="s">
        <v>83</v>
      </c>
      <c r="B56" s="1" t="s">
        <v>413</v>
      </c>
      <c r="C56" s="123"/>
      <c r="D56" s="124"/>
      <c r="E56" s="125"/>
      <c r="F56" s="333">
        <v>1</v>
      </c>
      <c r="G56" s="336" t="s">
        <v>11</v>
      </c>
      <c r="H56" s="339"/>
      <c r="I56" s="342">
        <f>H56*F56</f>
        <v>0</v>
      </c>
      <c r="J56" s="345"/>
      <c r="K56" s="348">
        <v>1</v>
      </c>
      <c r="L56" s="411"/>
      <c r="M56" s="411"/>
      <c r="N56" s="354"/>
      <c r="O56" s="357" t="s">
        <v>33</v>
      </c>
      <c r="P56" s="360"/>
      <c r="Q56" s="35"/>
      <c r="R56" s="363">
        <f>ROUND(K56*$I56,2)</f>
        <v>0</v>
      </c>
      <c r="S56" s="366">
        <f>ROUND(L56*$I56,2)</f>
        <v>0</v>
      </c>
      <c r="T56" s="366">
        <f>ROUND(M56*$I56,2)</f>
        <v>0</v>
      </c>
      <c r="U56" s="369">
        <f>ROUND(N56*$I56,2)</f>
        <v>0</v>
      </c>
      <c r="V56" s="372">
        <f>SUM(R56:U61)</f>
        <v>0</v>
      </c>
      <c r="W56" s="321">
        <f>R56</f>
        <v>0</v>
      </c>
      <c r="X56" s="324">
        <f>S56</f>
        <v>0</v>
      </c>
      <c r="Y56" s="327">
        <f>V56-W56-X56</f>
        <v>0</v>
      </c>
      <c r="Z56" s="330"/>
    </row>
    <row r="57" spans="1:26" x14ac:dyDescent="0.25">
      <c r="A57" s="319"/>
      <c r="B57" s="2" t="s">
        <v>272</v>
      </c>
      <c r="C57" s="126"/>
      <c r="D57" s="127"/>
      <c r="E57" s="128"/>
      <c r="F57" s="334"/>
      <c r="G57" s="337"/>
      <c r="H57" s="340"/>
      <c r="I57" s="343"/>
      <c r="J57" s="346"/>
      <c r="K57" s="349"/>
      <c r="L57" s="412"/>
      <c r="M57" s="412"/>
      <c r="N57" s="355"/>
      <c r="O57" s="358"/>
      <c r="P57" s="361"/>
      <c r="Q57" s="36"/>
      <c r="R57" s="364"/>
      <c r="S57" s="367"/>
      <c r="T57" s="367"/>
      <c r="U57" s="370"/>
      <c r="V57" s="373"/>
      <c r="W57" s="322"/>
      <c r="X57" s="325"/>
      <c r="Y57" s="328"/>
      <c r="Z57" s="331"/>
    </row>
    <row r="58" spans="1:26" x14ac:dyDescent="0.25">
      <c r="A58" s="319"/>
      <c r="B58" s="3" t="s">
        <v>136</v>
      </c>
      <c r="C58" s="126"/>
      <c r="D58" s="127"/>
      <c r="E58" s="128"/>
      <c r="F58" s="334"/>
      <c r="G58" s="337"/>
      <c r="H58" s="340"/>
      <c r="I58" s="343"/>
      <c r="J58" s="346"/>
      <c r="K58" s="349"/>
      <c r="L58" s="412"/>
      <c r="M58" s="412"/>
      <c r="N58" s="355"/>
      <c r="O58" s="358"/>
      <c r="P58" s="361"/>
      <c r="Q58" s="36"/>
      <c r="R58" s="364"/>
      <c r="S58" s="367"/>
      <c r="T58" s="367"/>
      <c r="U58" s="370"/>
      <c r="V58" s="373"/>
      <c r="W58" s="322"/>
      <c r="X58" s="325"/>
      <c r="Y58" s="328"/>
      <c r="Z58" s="331"/>
    </row>
    <row r="59" spans="1:26" x14ac:dyDescent="0.25">
      <c r="A59" s="319"/>
      <c r="B59" s="223" t="s">
        <v>277</v>
      </c>
      <c r="C59" s="126"/>
      <c r="D59" s="127"/>
      <c r="E59" s="128"/>
      <c r="F59" s="334"/>
      <c r="G59" s="337"/>
      <c r="H59" s="340"/>
      <c r="I59" s="343"/>
      <c r="J59" s="346"/>
      <c r="K59" s="349"/>
      <c r="L59" s="412"/>
      <c r="M59" s="412"/>
      <c r="N59" s="355"/>
      <c r="O59" s="358"/>
      <c r="P59" s="361"/>
      <c r="Q59" s="36"/>
      <c r="R59" s="364"/>
      <c r="S59" s="367"/>
      <c r="T59" s="367"/>
      <c r="U59" s="370"/>
      <c r="V59" s="373"/>
      <c r="W59" s="322"/>
      <c r="X59" s="325"/>
      <c r="Y59" s="328"/>
      <c r="Z59" s="331"/>
    </row>
    <row r="60" spans="1:26" x14ac:dyDescent="0.25">
      <c r="A60" s="319"/>
      <c r="B60" s="3" t="s">
        <v>137</v>
      </c>
      <c r="C60" s="126"/>
      <c r="D60" s="127"/>
      <c r="E60" s="128"/>
      <c r="F60" s="334"/>
      <c r="G60" s="337"/>
      <c r="H60" s="340"/>
      <c r="I60" s="343"/>
      <c r="J60" s="346"/>
      <c r="K60" s="349"/>
      <c r="L60" s="412"/>
      <c r="M60" s="412"/>
      <c r="N60" s="355"/>
      <c r="O60" s="358"/>
      <c r="P60" s="361"/>
      <c r="Q60" s="36"/>
      <c r="R60" s="364"/>
      <c r="S60" s="367"/>
      <c r="T60" s="367"/>
      <c r="U60" s="370"/>
      <c r="V60" s="373"/>
      <c r="W60" s="322"/>
      <c r="X60" s="325"/>
      <c r="Y60" s="328"/>
      <c r="Z60" s="331"/>
    </row>
    <row r="61" spans="1:26" ht="13.5" thickBot="1" x14ac:dyDescent="0.3">
      <c r="A61" s="320"/>
      <c r="B61" s="307" t="s">
        <v>110</v>
      </c>
      <c r="C61" s="129"/>
      <c r="D61" s="130"/>
      <c r="E61" s="131"/>
      <c r="F61" s="335"/>
      <c r="G61" s="338"/>
      <c r="H61" s="341"/>
      <c r="I61" s="344"/>
      <c r="J61" s="347"/>
      <c r="K61" s="350"/>
      <c r="L61" s="413"/>
      <c r="M61" s="413"/>
      <c r="N61" s="356"/>
      <c r="O61" s="359"/>
      <c r="P61" s="362"/>
      <c r="Q61" s="37"/>
      <c r="R61" s="365"/>
      <c r="S61" s="368"/>
      <c r="T61" s="368"/>
      <c r="U61" s="371"/>
      <c r="V61" s="374"/>
      <c r="W61" s="323"/>
      <c r="X61" s="326"/>
      <c r="Y61" s="329"/>
      <c r="Z61" s="332"/>
    </row>
    <row r="62" spans="1:26" ht="25.5" x14ac:dyDescent="0.25">
      <c r="A62" s="318" t="s">
        <v>84</v>
      </c>
      <c r="B62" s="1" t="s">
        <v>275</v>
      </c>
      <c r="C62" s="123"/>
      <c r="D62" s="124"/>
      <c r="E62" s="125"/>
      <c r="F62" s="333">
        <v>1</v>
      </c>
      <c r="G62" s="336" t="s">
        <v>11</v>
      </c>
      <c r="H62" s="339"/>
      <c r="I62" s="342">
        <f>H62*F62</f>
        <v>0</v>
      </c>
      <c r="J62" s="345"/>
      <c r="K62" s="348">
        <f>K26</f>
        <v>0.53559999999999997</v>
      </c>
      <c r="L62" s="351">
        <f>L26</f>
        <v>0.1966</v>
      </c>
      <c r="M62" s="351">
        <f>M26</f>
        <v>0.26779999999999998</v>
      </c>
      <c r="N62" s="354"/>
      <c r="O62" s="357" t="s">
        <v>33</v>
      </c>
      <c r="P62" s="360"/>
      <c r="Q62" s="35"/>
      <c r="R62" s="363">
        <f>ROUND(K62*$I62,2)</f>
        <v>0</v>
      </c>
      <c r="S62" s="366">
        <f>ROUND(L62*$I62,2)</f>
        <v>0</v>
      </c>
      <c r="T62" s="366">
        <f>ROUND(M62*$I62,2)</f>
        <v>0</v>
      </c>
      <c r="U62" s="369">
        <f>ROUND(N62*$I62,2)</f>
        <v>0</v>
      </c>
      <c r="V62" s="372">
        <f>SUM(R62:U67)</f>
        <v>0</v>
      </c>
      <c r="W62" s="321">
        <f>R62</f>
        <v>0</v>
      </c>
      <c r="X62" s="324">
        <f>S62</f>
        <v>0</v>
      </c>
      <c r="Y62" s="327">
        <f>V62-W62-X62</f>
        <v>0</v>
      </c>
      <c r="Z62" s="330"/>
    </row>
    <row r="63" spans="1:26" x14ac:dyDescent="0.25">
      <c r="A63" s="319"/>
      <c r="B63" s="2" t="s">
        <v>272</v>
      </c>
      <c r="C63" s="126"/>
      <c r="D63" s="127"/>
      <c r="E63" s="128"/>
      <c r="F63" s="334"/>
      <c r="G63" s="337"/>
      <c r="H63" s="340"/>
      <c r="I63" s="343"/>
      <c r="J63" s="346"/>
      <c r="K63" s="349"/>
      <c r="L63" s="352"/>
      <c r="M63" s="352"/>
      <c r="N63" s="355"/>
      <c r="O63" s="358"/>
      <c r="P63" s="361"/>
      <c r="Q63" s="36"/>
      <c r="R63" s="364"/>
      <c r="S63" s="367"/>
      <c r="T63" s="367"/>
      <c r="U63" s="370"/>
      <c r="V63" s="373"/>
      <c r="W63" s="322"/>
      <c r="X63" s="325"/>
      <c r="Y63" s="328"/>
      <c r="Z63" s="331"/>
    </row>
    <row r="64" spans="1:26" x14ac:dyDescent="0.25">
      <c r="A64" s="319"/>
      <c r="B64" s="3" t="s">
        <v>136</v>
      </c>
      <c r="C64" s="126"/>
      <c r="D64" s="127"/>
      <c r="E64" s="128"/>
      <c r="F64" s="334"/>
      <c r="G64" s="337"/>
      <c r="H64" s="340"/>
      <c r="I64" s="343"/>
      <c r="J64" s="346"/>
      <c r="K64" s="349"/>
      <c r="L64" s="352"/>
      <c r="M64" s="352"/>
      <c r="N64" s="355"/>
      <c r="O64" s="358"/>
      <c r="P64" s="361"/>
      <c r="Q64" s="36"/>
      <c r="R64" s="364"/>
      <c r="S64" s="367"/>
      <c r="T64" s="367"/>
      <c r="U64" s="370"/>
      <c r="V64" s="373"/>
      <c r="W64" s="322"/>
      <c r="X64" s="325"/>
      <c r="Y64" s="328"/>
      <c r="Z64" s="331"/>
    </row>
    <row r="65" spans="1:26" x14ac:dyDescent="0.25">
      <c r="A65" s="319"/>
      <c r="B65" s="223" t="s">
        <v>276</v>
      </c>
      <c r="C65" s="126"/>
      <c r="D65" s="127"/>
      <c r="E65" s="128"/>
      <c r="F65" s="334"/>
      <c r="G65" s="337"/>
      <c r="H65" s="340"/>
      <c r="I65" s="343"/>
      <c r="J65" s="346"/>
      <c r="K65" s="349"/>
      <c r="L65" s="352"/>
      <c r="M65" s="352"/>
      <c r="N65" s="355"/>
      <c r="O65" s="358"/>
      <c r="P65" s="361"/>
      <c r="Q65" s="36"/>
      <c r="R65" s="364"/>
      <c r="S65" s="367"/>
      <c r="T65" s="367"/>
      <c r="U65" s="370"/>
      <c r="V65" s="373"/>
      <c r="W65" s="322"/>
      <c r="X65" s="325"/>
      <c r="Y65" s="328"/>
      <c r="Z65" s="331"/>
    </row>
    <row r="66" spans="1:26" x14ac:dyDescent="0.25">
      <c r="A66" s="319"/>
      <c r="B66" s="3" t="s">
        <v>137</v>
      </c>
      <c r="C66" s="126"/>
      <c r="D66" s="127"/>
      <c r="E66" s="128"/>
      <c r="F66" s="334"/>
      <c r="G66" s="337"/>
      <c r="H66" s="340"/>
      <c r="I66" s="343"/>
      <c r="J66" s="346"/>
      <c r="K66" s="349"/>
      <c r="L66" s="352"/>
      <c r="M66" s="352"/>
      <c r="N66" s="355"/>
      <c r="O66" s="358"/>
      <c r="P66" s="361"/>
      <c r="Q66" s="36"/>
      <c r="R66" s="364"/>
      <c r="S66" s="367"/>
      <c r="T66" s="367"/>
      <c r="U66" s="370"/>
      <c r="V66" s="373"/>
      <c r="W66" s="322"/>
      <c r="X66" s="325"/>
      <c r="Y66" s="328"/>
      <c r="Z66" s="331"/>
    </row>
    <row r="67" spans="1:26" ht="13.5" thickBot="1" x14ac:dyDescent="0.3">
      <c r="A67" s="320"/>
      <c r="B67" s="307" t="s">
        <v>110</v>
      </c>
      <c r="C67" s="129"/>
      <c r="D67" s="130"/>
      <c r="E67" s="131"/>
      <c r="F67" s="335"/>
      <c r="G67" s="338"/>
      <c r="H67" s="341"/>
      <c r="I67" s="344"/>
      <c r="J67" s="347"/>
      <c r="K67" s="350"/>
      <c r="L67" s="353"/>
      <c r="M67" s="353"/>
      <c r="N67" s="356"/>
      <c r="O67" s="359"/>
      <c r="P67" s="362"/>
      <c r="Q67" s="37"/>
      <c r="R67" s="365"/>
      <c r="S67" s="368"/>
      <c r="T67" s="368"/>
      <c r="U67" s="371"/>
      <c r="V67" s="374"/>
      <c r="W67" s="323"/>
      <c r="X67" s="326"/>
      <c r="Y67" s="329"/>
      <c r="Z67" s="332"/>
    </row>
    <row r="68" spans="1:26" ht="25.5" x14ac:dyDescent="0.25">
      <c r="A68" s="318" t="s">
        <v>85</v>
      </c>
      <c r="B68" s="1" t="s">
        <v>273</v>
      </c>
      <c r="C68" s="123"/>
      <c r="D68" s="124"/>
      <c r="E68" s="125"/>
      <c r="F68" s="333">
        <v>1</v>
      </c>
      <c r="G68" s="336" t="s">
        <v>11</v>
      </c>
      <c r="H68" s="339"/>
      <c r="I68" s="342">
        <f>H68*F68</f>
        <v>0</v>
      </c>
      <c r="J68" s="345"/>
      <c r="K68" s="402"/>
      <c r="L68" s="411"/>
      <c r="M68" s="411"/>
      <c r="N68" s="465">
        <v>1</v>
      </c>
      <c r="O68" s="357"/>
      <c r="P68" s="360"/>
      <c r="Q68" s="35"/>
      <c r="R68" s="363">
        <f>ROUND(K68*$I68,2)</f>
        <v>0</v>
      </c>
      <c r="S68" s="366">
        <f>ROUND(L68*$I68,2)</f>
        <v>0</v>
      </c>
      <c r="T68" s="366">
        <f>ROUND(M68*$I68,2)</f>
        <v>0</v>
      </c>
      <c r="U68" s="369">
        <f>ROUND(N68*$I68,2)</f>
        <v>0</v>
      </c>
      <c r="V68" s="372">
        <f>SUM(R68:U73)</f>
        <v>0</v>
      </c>
      <c r="W68" s="321">
        <f>R68</f>
        <v>0</v>
      </c>
      <c r="X68" s="324">
        <f>S68</f>
        <v>0</v>
      </c>
      <c r="Y68" s="327">
        <f>V68-W68-X68</f>
        <v>0</v>
      </c>
      <c r="Z68" s="330"/>
    </row>
    <row r="69" spans="1:26" x14ac:dyDescent="0.25">
      <c r="A69" s="319"/>
      <c r="B69" s="2" t="s">
        <v>272</v>
      </c>
      <c r="C69" s="126"/>
      <c r="D69" s="127"/>
      <c r="E69" s="128"/>
      <c r="F69" s="334"/>
      <c r="G69" s="337"/>
      <c r="H69" s="340"/>
      <c r="I69" s="343"/>
      <c r="J69" s="346"/>
      <c r="K69" s="403"/>
      <c r="L69" s="412"/>
      <c r="M69" s="412"/>
      <c r="N69" s="466"/>
      <c r="O69" s="358"/>
      <c r="P69" s="361"/>
      <c r="Q69" s="36"/>
      <c r="R69" s="364"/>
      <c r="S69" s="367"/>
      <c r="T69" s="367"/>
      <c r="U69" s="370"/>
      <c r="V69" s="373"/>
      <c r="W69" s="322"/>
      <c r="X69" s="325"/>
      <c r="Y69" s="328"/>
      <c r="Z69" s="331"/>
    </row>
    <row r="70" spans="1:26" x14ac:dyDescent="0.25">
      <c r="A70" s="319"/>
      <c r="B70" s="3" t="s">
        <v>136</v>
      </c>
      <c r="C70" s="126"/>
      <c r="D70" s="127"/>
      <c r="E70" s="128"/>
      <c r="F70" s="334"/>
      <c r="G70" s="337"/>
      <c r="H70" s="340"/>
      <c r="I70" s="343"/>
      <c r="J70" s="346"/>
      <c r="K70" s="403"/>
      <c r="L70" s="412"/>
      <c r="M70" s="412"/>
      <c r="N70" s="466"/>
      <c r="O70" s="358"/>
      <c r="P70" s="361"/>
      <c r="Q70" s="36"/>
      <c r="R70" s="364"/>
      <c r="S70" s="367"/>
      <c r="T70" s="367"/>
      <c r="U70" s="370"/>
      <c r="V70" s="373"/>
      <c r="W70" s="322"/>
      <c r="X70" s="325"/>
      <c r="Y70" s="328"/>
      <c r="Z70" s="331"/>
    </row>
    <row r="71" spans="1:26" x14ac:dyDescent="0.25">
      <c r="A71" s="319"/>
      <c r="B71" s="3" t="s">
        <v>274</v>
      </c>
      <c r="C71" s="126"/>
      <c r="D71" s="127"/>
      <c r="E71" s="128"/>
      <c r="F71" s="334"/>
      <c r="G71" s="337"/>
      <c r="H71" s="340"/>
      <c r="I71" s="343"/>
      <c r="J71" s="346"/>
      <c r="K71" s="403"/>
      <c r="L71" s="412"/>
      <c r="M71" s="412"/>
      <c r="N71" s="466"/>
      <c r="O71" s="358"/>
      <c r="P71" s="361"/>
      <c r="Q71" s="36"/>
      <c r="R71" s="364"/>
      <c r="S71" s="367"/>
      <c r="T71" s="367"/>
      <c r="U71" s="370"/>
      <c r="V71" s="373"/>
      <c r="W71" s="322"/>
      <c r="X71" s="325"/>
      <c r="Y71" s="328"/>
      <c r="Z71" s="331"/>
    </row>
    <row r="72" spans="1:26" x14ac:dyDescent="0.25">
      <c r="A72" s="319"/>
      <c r="B72" s="3" t="s">
        <v>137</v>
      </c>
      <c r="C72" s="126"/>
      <c r="D72" s="127"/>
      <c r="E72" s="128"/>
      <c r="F72" s="334"/>
      <c r="G72" s="337"/>
      <c r="H72" s="340"/>
      <c r="I72" s="343"/>
      <c r="J72" s="346"/>
      <c r="K72" s="403"/>
      <c r="L72" s="412"/>
      <c r="M72" s="412"/>
      <c r="N72" s="466"/>
      <c r="O72" s="358"/>
      <c r="P72" s="361"/>
      <c r="Q72" s="36"/>
      <c r="R72" s="364"/>
      <c r="S72" s="367"/>
      <c r="T72" s="367"/>
      <c r="U72" s="370"/>
      <c r="V72" s="373"/>
      <c r="W72" s="322"/>
      <c r="X72" s="325"/>
      <c r="Y72" s="328"/>
      <c r="Z72" s="331"/>
    </row>
    <row r="73" spans="1:26" ht="13.5" thickBot="1" x14ac:dyDescent="0.3">
      <c r="A73" s="320"/>
      <c r="B73" s="307" t="s">
        <v>110</v>
      </c>
      <c r="C73" s="129"/>
      <c r="D73" s="130"/>
      <c r="E73" s="131"/>
      <c r="F73" s="335"/>
      <c r="G73" s="338"/>
      <c r="H73" s="341"/>
      <c r="I73" s="344"/>
      <c r="J73" s="347"/>
      <c r="K73" s="404"/>
      <c r="L73" s="413"/>
      <c r="M73" s="413"/>
      <c r="N73" s="467"/>
      <c r="O73" s="359"/>
      <c r="P73" s="362"/>
      <c r="Q73" s="37"/>
      <c r="R73" s="365"/>
      <c r="S73" s="368"/>
      <c r="T73" s="368"/>
      <c r="U73" s="371"/>
      <c r="V73" s="374"/>
      <c r="W73" s="323"/>
      <c r="X73" s="326"/>
      <c r="Y73" s="329"/>
      <c r="Z73" s="332"/>
    </row>
    <row r="74" spans="1:26" x14ac:dyDescent="0.25">
      <c r="A74" s="318" t="s">
        <v>86</v>
      </c>
      <c r="B74" s="1" t="s">
        <v>308</v>
      </c>
      <c r="C74" s="123"/>
      <c r="D74" s="124"/>
      <c r="E74" s="125"/>
      <c r="F74" s="333">
        <v>1</v>
      </c>
      <c r="G74" s="336" t="s">
        <v>11</v>
      </c>
      <c r="H74" s="339"/>
      <c r="I74" s="342">
        <f>H74*F74</f>
        <v>0</v>
      </c>
      <c r="J74" s="345"/>
      <c r="K74" s="348">
        <v>1</v>
      </c>
      <c r="L74" s="411"/>
      <c r="M74" s="411"/>
      <c r="N74" s="354"/>
      <c r="O74" s="357"/>
      <c r="P74" s="360"/>
      <c r="Q74" s="35"/>
      <c r="R74" s="363">
        <f>ROUND(K74*$I74,2)</f>
        <v>0</v>
      </c>
      <c r="S74" s="366">
        <f t="shared" ref="S74:U74" si="0">ROUND(L74*$I74,2)</f>
        <v>0</v>
      </c>
      <c r="T74" s="366">
        <f t="shared" si="0"/>
        <v>0</v>
      </c>
      <c r="U74" s="369">
        <f t="shared" si="0"/>
        <v>0</v>
      </c>
      <c r="V74" s="372">
        <f>SUM(R74:U78)</f>
        <v>0</v>
      </c>
      <c r="W74" s="363">
        <f>R74</f>
        <v>0</v>
      </c>
      <c r="X74" s="366">
        <f>S74</f>
        <v>0</v>
      </c>
      <c r="Y74" s="369">
        <f>V74-W74-X74</f>
        <v>0</v>
      </c>
      <c r="Z74" s="330"/>
    </row>
    <row r="75" spans="1:26" x14ac:dyDescent="0.25">
      <c r="A75" s="319"/>
      <c r="B75" s="3" t="s">
        <v>280</v>
      </c>
      <c r="C75" s="126"/>
      <c r="D75" s="127"/>
      <c r="E75" s="128"/>
      <c r="F75" s="334"/>
      <c r="G75" s="337"/>
      <c r="H75" s="340"/>
      <c r="I75" s="343"/>
      <c r="J75" s="346"/>
      <c r="K75" s="349"/>
      <c r="L75" s="412"/>
      <c r="M75" s="412"/>
      <c r="N75" s="355"/>
      <c r="O75" s="358"/>
      <c r="P75" s="361"/>
      <c r="Q75" s="36"/>
      <c r="R75" s="364"/>
      <c r="S75" s="367"/>
      <c r="T75" s="367"/>
      <c r="U75" s="370"/>
      <c r="V75" s="373"/>
      <c r="W75" s="364"/>
      <c r="X75" s="367"/>
      <c r="Y75" s="370"/>
      <c r="Z75" s="331"/>
    </row>
    <row r="76" spans="1:26" x14ac:dyDescent="0.25">
      <c r="A76" s="319"/>
      <c r="B76" s="222" t="s">
        <v>302</v>
      </c>
      <c r="C76" s="126"/>
      <c r="D76" s="127"/>
      <c r="E76" s="128"/>
      <c r="F76" s="334"/>
      <c r="G76" s="337"/>
      <c r="H76" s="340"/>
      <c r="I76" s="343"/>
      <c r="J76" s="346"/>
      <c r="K76" s="349"/>
      <c r="L76" s="412"/>
      <c r="M76" s="412"/>
      <c r="N76" s="355"/>
      <c r="O76" s="358"/>
      <c r="P76" s="361"/>
      <c r="Q76" s="36"/>
      <c r="R76" s="364"/>
      <c r="S76" s="367"/>
      <c r="T76" s="367"/>
      <c r="U76" s="370"/>
      <c r="V76" s="373"/>
      <c r="W76" s="364"/>
      <c r="X76" s="367"/>
      <c r="Y76" s="370"/>
      <c r="Z76" s="331"/>
    </row>
    <row r="77" spans="1:26" ht="25.5" x14ac:dyDescent="0.25">
      <c r="A77" s="319"/>
      <c r="B77" s="3" t="s">
        <v>281</v>
      </c>
      <c r="C77" s="126"/>
      <c r="D77" s="127"/>
      <c r="E77" s="128"/>
      <c r="F77" s="334"/>
      <c r="G77" s="337"/>
      <c r="H77" s="340"/>
      <c r="I77" s="343"/>
      <c r="J77" s="346"/>
      <c r="K77" s="349"/>
      <c r="L77" s="412"/>
      <c r="M77" s="412"/>
      <c r="N77" s="355"/>
      <c r="O77" s="358"/>
      <c r="P77" s="361"/>
      <c r="Q77" s="36"/>
      <c r="R77" s="364"/>
      <c r="S77" s="367"/>
      <c r="T77" s="367"/>
      <c r="U77" s="370"/>
      <c r="V77" s="373"/>
      <c r="W77" s="364"/>
      <c r="X77" s="367"/>
      <c r="Y77" s="370"/>
      <c r="Z77" s="331"/>
    </row>
    <row r="78" spans="1:26" ht="13.5" thickBot="1" x14ac:dyDescent="0.3">
      <c r="A78" s="320"/>
      <c r="B78" s="307" t="s">
        <v>110</v>
      </c>
      <c r="C78" s="129"/>
      <c r="D78" s="130"/>
      <c r="E78" s="131"/>
      <c r="F78" s="335"/>
      <c r="G78" s="338"/>
      <c r="H78" s="341"/>
      <c r="I78" s="344"/>
      <c r="J78" s="347"/>
      <c r="K78" s="350"/>
      <c r="L78" s="413"/>
      <c r="M78" s="413"/>
      <c r="N78" s="356"/>
      <c r="O78" s="359"/>
      <c r="P78" s="362"/>
      <c r="Q78" s="37"/>
      <c r="R78" s="365"/>
      <c r="S78" s="368"/>
      <c r="T78" s="368"/>
      <c r="U78" s="371"/>
      <c r="V78" s="374"/>
      <c r="W78" s="365"/>
      <c r="X78" s="368"/>
      <c r="Y78" s="371"/>
      <c r="Z78" s="332"/>
    </row>
    <row r="79" spans="1:26" s="59" customFormat="1" ht="15.75" thickBot="1" x14ac:dyDescent="0.3">
      <c r="A79" s="205"/>
      <c r="B79" s="50" t="s">
        <v>382</v>
      </c>
      <c r="C79" s="132"/>
      <c r="D79" s="133"/>
      <c r="E79" s="134"/>
      <c r="F79" s="88"/>
      <c r="G79" s="89"/>
      <c r="H79" s="90"/>
      <c r="I79" s="175">
        <f>SUM(I10:I78)</f>
        <v>0</v>
      </c>
      <c r="J79" s="97"/>
      <c r="K79" s="94"/>
      <c r="L79" s="95"/>
      <c r="M79" s="95"/>
      <c r="N79" s="96"/>
      <c r="O79" s="97"/>
      <c r="P79" s="98"/>
      <c r="Q79" s="99"/>
      <c r="R79" s="53">
        <f t="shared" ref="R79:Y79" si="1">SUM(R10:R78)</f>
        <v>0</v>
      </c>
      <c r="S79" s="51">
        <f t="shared" si="1"/>
        <v>0</v>
      </c>
      <c r="T79" s="51">
        <f t="shared" si="1"/>
        <v>0</v>
      </c>
      <c r="U79" s="52">
        <f t="shared" si="1"/>
        <v>0</v>
      </c>
      <c r="V79" s="54">
        <f t="shared" si="1"/>
        <v>0</v>
      </c>
      <c r="W79" s="55">
        <f t="shared" si="1"/>
        <v>0</v>
      </c>
      <c r="X79" s="56">
        <f t="shared" si="1"/>
        <v>0</v>
      </c>
      <c r="Y79" s="57">
        <f t="shared" si="1"/>
        <v>0</v>
      </c>
      <c r="Z79" s="58"/>
    </row>
    <row r="80" spans="1:26" ht="26.25" thickBot="1" x14ac:dyDescent="0.3">
      <c r="A80" s="17" t="s">
        <v>138</v>
      </c>
      <c r="B80" s="16" t="s">
        <v>414</v>
      </c>
      <c r="C80" s="135"/>
      <c r="D80" s="136"/>
      <c r="E80" s="137"/>
      <c r="F80" s="26">
        <v>1</v>
      </c>
      <c r="G80" s="27" t="s">
        <v>11</v>
      </c>
      <c r="H80" s="232"/>
      <c r="I80" s="176">
        <f>H80*F80</f>
        <v>0</v>
      </c>
      <c r="J80" s="233"/>
      <c r="K80" s="21" t="e">
        <f>R79/V79</f>
        <v>#DIV/0!</v>
      </c>
      <c r="L80" s="22" t="e">
        <f>S79/V79</f>
        <v>#DIV/0!</v>
      </c>
      <c r="M80" s="22" t="e">
        <f>T79/V79</f>
        <v>#DIV/0!</v>
      </c>
      <c r="N80" s="23" t="e">
        <f>U79/V79</f>
        <v>#DIV/0!</v>
      </c>
      <c r="O80" s="18" t="s">
        <v>132</v>
      </c>
      <c r="P80" s="31"/>
      <c r="Q80" s="38"/>
      <c r="R80" s="29">
        <f>IFERROR(K80*$I80,0)</f>
        <v>0</v>
      </c>
      <c r="S80" s="24">
        <f t="shared" ref="S80:U80" si="2">IFERROR(L80*$I80,0)</f>
        <v>0</v>
      </c>
      <c r="T80" s="24">
        <f t="shared" si="2"/>
        <v>0</v>
      </c>
      <c r="U80" s="25">
        <f t="shared" si="2"/>
        <v>0</v>
      </c>
      <c r="V80" s="43">
        <f>SUM(R80:U80)</f>
        <v>0</v>
      </c>
      <c r="W80" s="47">
        <f>R80</f>
        <v>0</v>
      </c>
      <c r="X80" s="48">
        <f>S80</f>
        <v>0</v>
      </c>
      <c r="Y80" s="49">
        <f>V80-W80-X80</f>
        <v>0</v>
      </c>
      <c r="Z80" s="19"/>
    </row>
    <row r="81" spans="1:26" ht="26.25" thickBot="1" x14ac:dyDescent="0.3">
      <c r="A81" s="17" t="s">
        <v>139</v>
      </c>
      <c r="B81" s="16" t="s">
        <v>383</v>
      </c>
      <c r="C81" s="135"/>
      <c r="D81" s="136"/>
      <c r="E81" s="137"/>
      <c r="F81" s="26">
        <v>1</v>
      </c>
      <c r="G81" s="27" t="s">
        <v>11</v>
      </c>
      <c r="H81" s="232"/>
      <c r="I81" s="176">
        <f>H81*F81</f>
        <v>0</v>
      </c>
      <c r="J81" s="233"/>
      <c r="K81" s="21" t="e">
        <f>K80</f>
        <v>#DIV/0!</v>
      </c>
      <c r="L81" s="22" t="e">
        <f>L80</f>
        <v>#DIV/0!</v>
      </c>
      <c r="M81" s="22" t="e">
        <f>M80</f>
        <v>#DIV/0!</v>
      </c>
      <c r="N81" s="23" t="e">
        <f>N80</f>
        <v>#DIV/0!</v>
      </c>
      <c r="O81" s="18" t="s">
        <v>132</v>
      </c>
      <c r="P81" s="31"/>
      <c r="Q81" s="38"/>
      <c r="R81" s="29">
        <f>IFERROR(K81*$I81,0)</f>
        <v>0</v>
      </c>
      <c r="S81" s="24">
        <f t="shared" ref="S81" si="3">IFERROR(L81*$I81,0)</f>
        <v>0</v>
      </c>
      <c r="T81" s="24">
        <f t="shared" ref="T81" si="4">IFERROR(M81*$I81,0)</f>
        <v>0</v>
      </c>
      <c r="U81" s="25">
        <f t="shared" ref="U81" si="5">IFERROR(N81*$I81,0)</f>
        <v>0</v>
      </c>
      <c r="V81" s="43">
        <f>SUM(R81:U81)</f>
        <v>0</v>
      </c>
      <c r="W81" s="47">
        <f t="shared" ref="W81:W82" si="6">R81</f>
        <v>0</v>
      </c>
      <c r="X81" s="48">
        <f t="shared" ref="X81:X82" si="7">S81</f>
        <v>0</v>
      </c>
      <c r="Y81" s="49">
        <f t="shared" ref="Y81:Y82" si="8">V81-W81-X81</f>
        <v>0</v>
      </c>
      <c r="Z81" s="19"/>
    </row>
    <row r="82" spans="1:26" s="68" customFormat="1" ht="15.75" thickBot="1" x14ac:dyDescent="0.3">
      <c r="A82" s="206" t="s">
        <v>87</v>
      </c>
      <c r="B82" s="60" t="s">
        <v>384</v>
      </c>
      <c r="C82" s="138"/>
      <c r="D82" s="139"/>
      <c r="E82" s="140"/>
      <c r="F82" s="91"/>
      <c r="G82" s="92"/>
      <c r="H82" s="93"/>
      <c r="I82" s="86">
        <f>SUM(I79:I81)</f>
        <v>0</v>
      </c>
      <c r="J82" s="103"/>
      <c r="K82" s="100"/>
      <c r="L82" s="101"/>
      <c r="M82" s="101"/>
      <c r="N82" s="102"/>
      <c r="O82" s="103"/>
      <c r="P82" s="104"/>
      <c r="Q82" s="105"/>
      <c r="R82" s="63">
        <f>SUM(R79:R81)</f>
        <v>0</v>
      </c>
      <c r="S82" s="61">
        <f t="shared" ref="S82:U82" si="9">SUM(S79:S81)</f>
        <v>0</v>
      </c>
      <c r="T82" s="61">
        <f t="shared" si="9"/>
        <v>0</v>
      </c>
      <c r="U82" s="62">
        <f t="shared" si="9"/>
        <v>0</v>
      </c>
      <c r="V82" s="106">
        <f>SUM(V79:V81)</f>
        <v>0</v>
      </c>
      <c r="W82" s="64">
        <f t="shared" si="6"/>
        <v>0</v>
      </c>
      <c r="X82" s="65">
        <f t="shared" si="7"/>
        <v>0</v>
      </c>
      <c r="Y82" s="66">
        <f t="shared" si="8"/>
        <v>0</v>
      </c>
      <c r="Z82" s="67"/>
    </row>
    <row r="83" spans="1:26" s="68" customFormat="1" ht="15.75" thickBot="1" x14ac:dyDescent="0.3">
      <c r="A83" s="108" t="s">
        <v>51</v>
      </c>
      <c r="B83" s="85" t="s">
        <v>385</v>
      </c>
      <c r="C83" s="120"/>
      <c r="D83" s="121"/>
      <c r="E83" s="122"/>
      <c r="F83" s="74"/>
      <c r="G83" s="74"/>
      <c r="H83" s="74"/>
      <c r="I83" s="74"/>
      <c r="J83" s="305"/>
      <c r="K83" s="74"/>
      <c r="L83" s="74"/>
      <c r="M83" s="74"/>
      <c r="N83" s="74"/>
      <c r="O83" s="74"/>
      <c r="P83" s="74"/>
      <c r="Q83" s="214"/>
      <c r="R83" s="74"/>
      <c r="S83" s="74"/>
      <c r="T83" s="74"/>
      <c r="U83" s="74"/>
      <c r="V83" s="74"/>
      <c r="W83" s="74"/>
      <c r="X83" s="74"/>
      <c r="Y83" s="74"/>
      <c r="Z83" s="213"/>
    </row>
    <row r="84" spans="1:26" x14ac:dyDescent="0.25">
      <c r="A84" s="318" t="s">
        <v>88</v>
      </c>
      <c r="B84" s="227" t="s">
        <v>3</v>
      </c>
      <c r="C84" s="123"/>
      <c r="D84" s="124"/>
      <c r="E84" s="125"/>
      <c r="F84" s="333">
        <v>1</v>
      </c>
      <c r="G84" s="336" t="s">
        <v>11</v>
      </c>
      <c r="H84" s="339"/>
      <c r="I84" s="342">
        <f>H84*F84</f>
        <v>0</v>
      </c>
      <c r="J84" s="345"/>
      <c r="K84" s="348">
        <v>1</v>
      </c>
      <c r="L84" s="411"/>
      <c r="M84" s="411"/>
      <c r="N84" s="354"/>
      <c r="O84" s="357"/>
      <c r="P84" s="360"/>
      <c r="Q84" s="32"/>
      <c r="R84" s="363">
        <f>ROUND(K84*$I84,2)</f>
        <v>0</v>
      </c>
      <c r="S84" s="366">
        <f>ROUND(L84*$I84,2)</f>
        <v>0</v>
      </c>
      <c r="T84" s="366">
        <f>ROUND(M84*$I84,2)</f>
        <v>0</v>
      </c>
      <c r="U84" s="369">
        <f>ROUND(N84*$I84,2)</f>
        <v>0</v>
      </c>
      <c r="V84" s="372">
        <f>SUM(R84:U89)</f>
        <v>0</v>
      </c>
      <c r="W84" s="321">
        <f>R84</f>
        <v>0</v>
      </c>
      <c r="X84" s="324">
        <f>S84</f>
        <v>0</v>
      </c>
      <c r="Y84" s="327">
        <f>V84-W84-X84</f>
        <v>0</v>
      </c>
      <c r="Z84" s="330"/>
    </row>
    <row r="85" spans="1:26" ht="25.5" x14ac:dyDescent="0.25">
      <c r="A85" s="319"/>
      <c r="B85" s="228" t="s">
        <v>4</v>
      </c>
      <c r="C85" s="126"/>
      <c r="D85" s="127"/>
      <c r="E85" s="128"/>
      <c r="F85" s="334"/>
      <c r="G85" s="337"/>
      <c r="H85" s="340"/>
      <c r="I85" s="343"/>
      <c r="J85" s="346"/>
      <c r="K85" s="349"/>
      <c r="L85" s="412"/>
      <c r="M85" s="412"/>
      <c r="N85" s="355"/>
      <c r="O85" s="358"/>
      <c r="P85" s="361"/>
      <c r="Q85" s="33"/>
      <c r="R85" s="364"/>
      <c r="S85" s="367"/>
      <c r="T85" s="367"/>
      <c r="U85" s="370"/>
      <c r="V85" s="373"/>
      <c r="W85" s="322"/>
      <c r="X85" s="325"/>
      <c r="Y85" s="328"/>
      <c r="Z85" s="331"/>
    </row>
    <row r="86" spans="1:26" x14ac:dyDescent="0.25">
      <c r="A86" s="319"/>
      <c r="B86" s="311" t="s">
        <v>17</v>
      </c>
      <c r="C86" s="126"/>
      <c r="D86" s="127"/>
      <c r="E86" s="128"/>
      <c r="F86" s="334"/>
      <c r="G86" s="337"/>
      <c r="H86" s="340"/>
      <c r="I86" s="343"/>
      <c r="J86" s="346"/>
      <c r="K86" s="349"/>
      <c r="L86" s="412"/>
      <c r="M86" s="412"/>
      <c r="N86" s="355"/>
      <c r="O86" s="358"/>
      <c r="P86" s="361"/>
      <c r="Q86" s="33"/>
      <c r="R86" s="364"/>
      <c r="S86" s="367"/>
      <c r="T86" s="367"/>
      <c r="U86" s="370"/>
      <c r="V86" s="373"/>
      <c r="W86" s="322"/>
      <c r="X86" s="325"/>
      <c r="Y86" s="328"/>
      <c r="Z86" s="331"/>
    </row>
    <row r="87" spans="1:26" x14ac:dyDescent="0.25">
      <c r="A87" s="319"/>
      <c r="B87" s="311" t="s">
        <v>18</v>
      </c>
      <c r="C87" s="126"/>
      <c r="D87" s="127"/>
      <c r="E87" s="128"/>
      <c r="F87" s="334"/>
      <c r="G87" s="337"/>
      <c r="H87" s="340"/>
      <c r="I87" s="343"/>
      <c r="J87" s="346"/>
      <c r="K87" s="349"/>
      <c r="L87" s="412"/>
      <c r="M87" s="412"/>
      <c r="N87" s="355"/>
      <c r="O87" s="358"/>
      <c r="P87" s="361"/>
      <c r="Q87" s="33"/>
      <c r="R87" s="364"/>
      <c r="S87" s="367"/>
      <c r="T87" s="367"/>
      <c r="U87" s="370"/>
      <c r="V87" s="373"/>
      <c r="W87" s="322"/>
      <c r="X87" s="325"/>
      <c r="Y87" s="328"/>
      <c r="Z87" s="331"/>
    </row>
    <row r="88" spans="1:26" x14ac:dyDescent="0.25">
      <c r="A88" s="319"/>
      <c r="B88" s="311" t="s">
        <v>19</v>
      </c>
      <c r="C88" s="126"/>
      <c r="D88" s="127"/>
      <c r="E88" s="128"/>
      <c r="F88" s="334"/>
      <c r="G88" s="337"/>
      <c r="H88" s="340"/>
      <c r="I88" s="343"/>
      <c r="J88" s="346"/>
      <c r="K88" s="349"/>
      <c r="L88" s="412"/>
      <c r="M88" s="412"/>
      <c r="N88" s="355"/>
      <c r="O88" s="358"/>
      <c r="P88" s="361"/>
      <c r="Q88" s="33"/>
      <c r="R88" s="364"/>
      <c r="S88" s="367"/>
      <c r="T88" s="367"/>
      <c r="U88" s="370"/>
      <c r="V88" s="373"/>
      <c r="W88" s="322"/>
      <c r="X88" s="325"/>
      <c r="Y88" s="328"/>
      <c r="Z88" s="331"/>
    </row>
    <row r="89" spans="1:26" ht="13.5" thickBot="1" x14ac:dyDescent="0.3">
      <c r="A89" s="319"/>
      <c r="B89" s="310" t="s">
        <v>20</v>
      </c>
      <c r="C89" s="126"/>
      <c r="D89" s="127"/>
      <c r="E89" s="128"/>
      <c r="F89" s="334"/>
      <c r="G89" s="337"/>
      <c r="H89" s="340"/>
      <c r="I89" s="343"/>
      <c r="J89" s="346"/>
      <c r="K89" s="349"/>
      <c r="L89" s="412"/>
      <c r="M89" s="412"/>
      <c r="N89" s="355"/>
      <c r="O89" s="358"/>
      <c r="P89" s="361"/>
      <c r="Q89" s="33"/>
      <c r="R89" s="364"/>
      <c r="S89" s="367"/>
      <c r="T89" s="367"/>
      <c r="U89" s="370"/>
      <c r="V89" s="373"/>
      <c r="W89" s="322"/>
      <c r="X89" s="325"/>
      <c r="Y89" s="328"/>
      <c r="Z89" s="331"/>
    </row>
    <row r="90" spans="1:26" x14ac:dyDescent="0.25">
      <c r="A90" s="318" t="s">
        <v>89</v>
      </c>
      <c r="B90" s="1" t="s">
        <v>5</v>
      </c>
      <c r="C90" s="123"/>
      <c r="D90" s="124"/>
      <c r="E90" s="125"/>
      <c r="F90" s="333">
        <v>1</v>
      </c>
      <c r="G90" s="336" t="s">
        <v>11</v>
      </c>
      <c r="H90" s="339"/>
      <c r="I90" s="342">
        <f>H90*F90</f>
        <v>0</v>
      </c>
      <c r="J90" s="345"/>
      <c r="K90" s="402"/>
      <c r="L90" s="459">
        <v>1</v>
      </c>
      <c r="M90" s="411"/>
      <c r="N90" s="354"/>
      <c r="O90" s="357"/>
      <c r="P90" s="360"/>
      <c r="Q90" s="35"/>
      <c r="R90" s="363">
        <f>ROUND(K90*$I90,2)</f>
        <v>0</v>
      </c>
      <c r="S90" s="366">
        <f>ROUND(L90*$I90,2)</f>
        <v>0</v>
      </c>
      <c r="T90" s="366">
        <f>ROUND(M90*$I90,2)</f>
        <v>0</v>
      </c>
      <c r="U90" s="369">
        <f>ROUND(N90*$I90,2)</f>
        <v>0</v>
      </c>
      <c r="V90" s="372">
        <f>SUM(R90:U95)</f>
        <v>0</v>
      </c>
      <c r="W90" s="321">
        <f>R90</f>
        <v>0</v>
      </c>
      <c r="X90" s="324">
        <f>S90</f>
        <v>0</v>
      </c>
      <c r="Y90" s="327">
        <f>V90-W90-X90</f>
        <v>0</v>
      </c>
      <c r="Z90" s="330"/>
    </row>
    <row r="91" spans="1:26" ht="25.5" x14ac:dyDescent="0.25">
      <c r="A91" s="319"/>
      <c r="B91" s="2" t="s">
        <v>6</v>
      </c>
      <c r="C91" s="126"/>
      <c r="D91" s="127"/>
      <c r="E91" s="128"/>
      <c r="F91" s="334"/>
      <c r="G91" s="337"/>
      <c r="H91" s="340"/>
      <c r="I91" s="343"/>
      <c r="J91" s="346"/>
      <c r="K91" s="403"/>
      <c r="L91" s="460"/>
      <c r="M91" s="412"/>
      <c r="N91" s="355"/>
      <c r="O91" s="358"/>
      <c r="P91" s="361"/>
      <c r="Q91" s="36"/>
      <c r="R91" s="364"/>
      <c r="S91" s="367"/>
      <c r="T91" s="367"/>
      <c r="U91" s="370"/>
      <c r="V91" s="373"/>
      <c r="W91" s="322"/>
      <c r="X91" s="325"/>
      <c r="Y91" s="328"/>
      <c r="Z91" s="331"/>
    </row>
    <row r="92" spans="1:26" x14ac:dyDescent="0.25">
      <c r="A92" s="319"/>
      <c r="B92" s="3" t="s">
        <v>21</v>
      </c>
      <c r="C92" s="126"/>
      <c r="D92" s="127"/>
      <c r="E92" s="128"/>
      <c r="F92" s="334"/>
      <c r="G92" s="337"/>
      <c r="H92" s="340"/>
      <c r="I92" s="343"/>
      <c r="J92" s="346"/>
      <c r="K92" s="403"/>
      <c r="L92" s="460"/>
      <c r="M92" s="412"/>
      <c r="N92" s="355"/>
      <c r="O92" s="358"/>
      <c r="P92" s="361"/>
      <c r="Q92" s="36"/>
      <c r="R92" s="364"/>
      <c r="S92" s="367"/>
      <c r="T92" s="367"/>
      <c r="U92" s="370"/>
      <c r="V92" s="373"/>
      <c r="W92" s="322"/>
      <c r="X92" s="325"/>
      <c r="Y92" s="328"/>
      <c r="Z92" s="331"/>
    </row>
    <row r="93" spans="1:26" x14ac:dyDescent="0.25">
      <c r="A93" s="319"/>
      <c r="B93" s="3" t="s">
        <v>18</v>
      </c>
      <c r="C93" s="126"/>
      <c r="D93" s="127"/>
      <c r="E93" s="128"/>
      <c r="F93" s="334"/>
      <c r="G93" s="337"/>
      <c r="H93" s="340"/>
      <c r="I93" s="343"/>
      <c r="J93" s="346"/>
      <c r="K93" s="403"/>
      <c r="L93" s="460"/>
      <c r="M93" s="412"/>
      <c r="N93" s="355"/>
      <c r="O93" s="358"/>
      <c r="P93" s="361"/>
      <c r="Q93" s="36"/>
      <c r="R93" s="364"/>
      <c r="S93" s="367"/>
      <c r="T93" s="367"/>
      <c r="U93" s="370"/>
      <c r="V93" s="373"/>
      <c r="W93" s="322"/>
      <c r="X93" s="325"/>
      <c r="Y93" s="328"/>
      <c r="Z93" s="331"/>
    </row>
    <row r="94" spans="1:26" x14ac:dyDescent="0.25">
      <c r="A94" s="319"/>
      <c r="B94" s="3" t="s">
        <v>19</v>
      </c>
      <c r="C94" s="126"/>
      <c r="D94" s="127"/>
      <c r="E94" s="128"/>
      <c r="F94" s="334"/>
      <c r="G94" s="337"/>
      <c r="H94" s="340"/>
      <c r="I94" s="343"/>
      <c r="J94" s="346"/>
      <c r="K94" s="403"/>
      <c r="L94" s="460"/>
      <c r="M94" s="412"/>
      <c r="N94" s="355"/>
      <c r="O94" s="358"/>
      <c r="P94" s="361"/>
      <c r="Q94" s="36"/>
      <c r="R94" s="364"/>
      <c r="S94" s="367"/>
      <c r="T94" s="367"/>
      <c r="U94" s="370"/>
      <c r="V94" s="373"/>
      <c r="W94" s="322"/>
      <c r="X94" s="325"/>
      <c r="Y94" s="328"/>
      <c r="Z94" s="331"/>
    </row>
    <row r="95" spans="1:26" ht="13.5" thickBot="1" x14ac:dyDescent="0.3">
      <c r="A95" s="319"/>
      <c r="B95" s="3" t="s">
        <v>20</v>
      </c>
      <c r="C95" s="126"/>
      <c r="D95" s="127"/>
      <c r="E95" s="128"/>
      <c r="F95" s="334"/>
      <c r="G95" s="337"/>
      <c r="H95" s="340"/>
      <c r="I95" s="343"/>
      <c r="J95" s="346"/>
      <c r="K95" s="403"/>
      <c r="L95" s="460"/>
      <c r="M95" s="412"/>
      <c r="N95" s="355"/>
      <c r="O95" s="358"/>
      <c r="P95" s="361"/>
      <c r="Q95" s="36"/>
      <c r="R95" s="364"/>
      <c r="S95" s="367"/>
      <c r="T95" s="367"/>
      <c r="U95" s="370"/>
      <c r="V95" s="373"/>
      <c r="W95" s="322"/>
      <c r="X95" s="325"/>
      <c r="Y95" s="328"/>
      <c r="Z95" s="331"/>
    </row>
    <row r="96" spans="1:26" x14ac:dyDescent="0.25">
      <c r="A96" s="318" t="s">
        <v>90</v>
      </c>
      <c r="B96" s="227" t="s">
        <v>7</v>
      </c>
      <c r="C96" s="123"/>
      <c r="D96" s="124"/>
      <c r="E96" s="125"/>
      <c r="F96" s="333">
        <v>1</v>
      </c>
      <c r="G96" s="336" t="s">
        <v>11</v>
      </c>
      <c r="H96" s="339"/>
      <c r="I96" s="396">
        <f>H96*F96</f>
        <v>0</v>
      </c>
      <c r="J96" s="377"/>
      <c r="K96" s="402"/>
      <c r="L96" s="411"/>
      <c r="M96" s="459">
        <v>1</v>
      </c>
      <c r="N96" s="354"/>
      <c r="O96" s="357"/>
      <c r="P96" s="360"/>
      <c r="Q96" s="32"/>
      <c r="R96" s="363">
        <f>ROUND(K96*$I96,2)</f>
        <v>0</v>
      </c>
      <c r="S96" s="366">
        <f>ROUND(L96*$I96,2)</f>
        <v>0</v>
      </c>
      <c r="T96" s="366">
        <f>ROUND(M96*$I96,2)</f>
        <v>0</v>
      </c>
      <c r="U96" s="369">
        <f>ROUND(N96*$I96,2)</f>
        <v>0</v>
      </c>
      <c r="V96" s="372">
        <f>SUM(R96:U101)</f>
        <v>0</v>
      </c>
      <c r="W96" s="321">
        <f>R96</f>
        <v>0</v>
      </c>
      <c r="X96" s="324">
        <f>S96</f>
        <v>0</v>
      </c>
      <c r="Y96" s="327">
        <f>V96-W96-X96</f>
        <v>0</v>
      </c>
      <c r="Z96" s="330"/>
    </row>
    <row r="97" spans="1:26" ht="25.5" x14ac:dyDescent="0.25">
      <c r="A97" s="319"/>
      <c r="B97" s="228" t="s">
        <v>8</v>
      </c>
      <c r="C97" s="126"/>
      <c r="D97" s="127"/>
      <c r="E97" s="128"/>
      <c r="F97" s="334"/>
      <c r="G97" s="337"/>
      <c r="H97" s="340"/>
      <c r="I97" s="397"/>
      <c r="J97" s="378"/>
      <c r="K97" s="403"/>
      <c r="L97" s="412"/>
      <c r="M97" s="460"/>
      <c r="N97" s="355"/>
      <c r="O97" s="358"/>
      <c r="P97" s="361"/>
      <c r="Q97" s="33"/>
      <c r="R97" s="364"/>
      <c r="S97" s="367"/>
      <c r="T97" s="367"/>
      <c r="U97" s="370"/>
      <c r="V97" s="373"/>
      <c r="W97" s="322"/>
      <c r="X97" s="325"/>
      <c r="Y97" s="328"/>
      <c r="Z97" s="331"/>
    </row>
    <row r="98" spans="1:26" x14ac:dyDescent="0.25">
      <c r="A98" s="319"/>
      <c r="B98" s="311" t="s">
        <v>22</v>
      </c>
      <c r="C98" s="126"/>
      <c r="D98" s="127"/>
      <c r="E98" s="128"/>
      <c r="F98" s="334"/>
      <c r="G98" s="337"/>
      <c r="H98" s="340"/>
      <c r="I98" s="397"/>
      <c r="J98" s="378"/>
      <c r="K98" s="403"/>
      <c r="L98" s="412"/>
      <c r="M98" s="460"/>
      <c r="N98" s="355"/>
      <c r="O98" s="358"/>
      <c r="P98" s="361"/>
      <c r="Q98" s="33"/>
      <c r="R98" s="364"/>
      <c r="S98" s="367"/>
      <c r="T98" s="367"/>
      <c r="U98" s="370"/>
      <c r="V98" s="373"/>
      <c r="W98" s="322"/>
      <c r="X98" s="325"/>
      <c r="Y98" s="328"/>
      <c r="Z98" s="331"/>
    </row>
    <row r="99" spans="1:26" x14ac:dyDescent="0.25">
      <c r="A99" s="319"/>
      <c r="B99" s="311" t="s">
        <v>18</v>
      </c>
      <c r="C99" s="126"/>
      <c r="D99" s="127"/>
      <c r="E99" s="128"/>
      <c r="F99" s="334"/>
      <c r="G99" s="337"/>
      <c r="H99" s="340"/>
      <c r="I99" s="397"/>
      <c r="J99" s="378"/>
      <c r="K99" s="403"/>
      <c r="L99" s="412"/>
      <c r="M99" s="460"/>
      <c r="N99" s="355"/>
      <c r="O99" s="358"/>
      <c r="P99" s="361"/>
      <c r="Q99" s="33"/>
      <c r="R99" s="364"/>
      <c r="S99" s="367"/>
      <c r="T99" s="367"/>
      <c r="U99" s="370"/>
      <c r="V99" s="373"/>
      <c r="W99" s="322"/>
      <c r="X99" s="325"/>
      <c r="Y99" s="328"/>
      <c r="Z99" s="331"/>
    </row>
    <row r="100" spans="1:26" x14ac:dyDescent="0.25">
      <c r="A100" s="319"/>
      <c r="B100" s="311" t="s">
        <v>19</v>
      </c>
      <c r="C100" s="126"/>
      <c r="D100" s="127"/>
      <c r="E100" s="128"/>
      <c r="F100" s="334"/>
      <c r="G100" s="337"/>
      <c r="H100" s="340"/>
      <c r="I100" s="397"/>
      <c r="J100" s="378"/>
      <c r="K100" s="403"/>
      <c r="L100" s="412"/>
      <c r="M100" s="460"/>
      <c r="N100" s="355"/>
      <c r="O100" s="358"/>
      <c r="P100" s="361"/>
      <c r="Q100" s="33"/>
      <c r="R100" s="364"/>
      <c r="S100" s="367"/>
      <c r="T100" s="367"/>
      <c r="U100" s="370"/>
      <c r="V100" s="373"/>
      <c r="W100" s="322"/>
      <c r="X100" s="325"/>
      <c r="Y100" s="328"/>
      <c r="Z100" s="331"/>
    </row>
    <row r="101" spans="1:26" ht="13.5" thickBot="1" x14ac:dyDescent="0.3">
      <c r="A101" s="319"/>
      <c r="B101" s="310" t="s">
        <v>20</v>
      </c>
      <c r="C101" s="126"/>
      <c r="D101" s="127"/>
      <c r="E101" s="128"/>
      <c r="F101" s="334"/>
      <c r="G101" s="337"/>
      <c r="H101" s="340"/>
      <c r="I101" s="397"/>
      <c r="J101" s="378"/>
      <c r="K101" s="403"/>
      <c r="L101" s="412"/>
      <c r="M101" s="460"/>
      <c r="N101" s="355"/>
      <c r="O101" s="358"/>
      <c r="P101" s="361"/>
      <c r="Q101" s="33"/>
      <c r="R101" s="364"/>
      <c r="S101" s="367"/>
      <c r="T101" s="367"/>
      <c r="U101" s="370"/>
      <c r="V101" s="373"/>
      <c r="W101" s="322"/>
      <c r="X101" s="325"/>
      <c r="Y101" s="328"/>
      <c r="Z101" s="331"/>
    </row>
    <row r="102" spans="1:26" x14ac:dyDescent="0.25">
      <c r="A102" s="318" t="s">
        <v>91</v>
      </c>
      <c r="B102" s="1" t="s">
        <v>9</v>
      </c>
      <c r="C102" s="123"/>
      <c r="D102" s="124"/>
      <c r="E102" s="125"/>
      <c r="F102" s="333">
        <v>1</v>
      </c>
      <c r="G102" s="336" t="s">
        <v>11</v>
      </c>
      <c r="H102" s="366"/>
      <c r="I102" s="396">
        <f>H102*F102</f>
        <v>0</v>
      </c>
      <c r="J102" s="377"/>
      <c r="K102" s="348">
        <v>1</v>
      </c>
      <c r="L102" s="411"/>
      <c r="M102" s="411"/>
      <c r="N102" s="354"/>
      <c r="O102" s="414"/>
      <c r="P102" s="417"/>
      <c r="Q102" s="39"/>
      <c r="R102" s="363">
        <f>ROUND(K102*$I102,2)</f>
        <v>0</v>
      </c>
      <c r="S102" s="366">
        <f>ROUND(L102*$I102,2)</f>
        <v>0</v>
      </c>
      <c r="T102" s="366">
        <f>ROUND(M102*$I102,2)</f>
        <v>0</v>
      </c>
      <c r="U102" s="369">
        <f>ROUND(N102*$I102,2)</f>
        <v>0</v>
      </c>
      <c r="V102" s="372">
        <f>SUM(R102:U105)</f>
        <v>0</v>
      </c>
      <c r="W102" s="321">
        <f>R102</f>
        <v>0</v>
      </c>
      <c r="X102" s="324">
        <f>S102</f>
        <v>0</v>
      </c>
      <c r="Y102" s="327">
        <f>V102-W102-X102</f>
        <v>0</v>
      </c>
      <c r="Z102" s="330"/>
    </row>
    <row r="103" spans="1:26" x14ac:dyDescent="0.25">
      <c r="A103" s="319"/>
      <c r="B103" s="3" t="s">
        <v>250</v>
      </c>
      <c r="C103" s="126"/>
      <c r="D103" s="127"/>
      <c r="E103" s="128"/>
      <c r="F103" s="334"/>
      <c r="G103" s="337"/>
      <c r="H103" s="367"/>
      <c r="I103" s="397"/>
      <c r="J103" s="378"/>
      <c r="K103" s="349"/>
      <c r="L103" s="412"/>
      <c r="M103" s="412"/>
      <c r="N103" s="355"/>
      <c r="O103" s="415"/>
      <c r="P103" s="418"/>
      <c r="Q103" s="40"/>
      <c r="R103" s="364"/>
      <c r="S103" s="367"/>
      <c r="T103" s="367"/>
      <c r="U103" s="370"/>
      <c r="V103" s="373"/>
      <c r="W103" s="322"/>
      <c r="X103" s="325"/>
      <c r="Y103" s="328"/>
      <c r="Z103" s="331"/>
    </row>
    <row r="104" spans="1:26" ht="25.5" x14ac:dyDescent="0.25">
      <c r="A104" s="319"/>
      <c r="B104" s="223" t="s">
        <v>145</v>
      </c>
      <c r="C104" s="126"/>
      <c r="D104" s="127"/>
      <c r="E104" s="128"/>
      <c r="F104" s="334"/>
      <c r="G104" s="337"/>
      <c r="H104" s="367"/>
      <c r="I104" s="397"/>
      <c r="J104" s="378"/>
      <c r="K104" s="349"/>
      <c r="L104" s="412"/>
      <c r="M104" s="412"/>
      <c r="N104" s="355"/>
      <c r="O104" s="415"/>
      <c r="P104" s="418"/>
      <c r="Q104" s="40"/>
      <c r="R104" s="364"/>
      <c r="S104" s="367"/>
      <c r="T104" s="367"/>
      <c r="U104" s="370"/>
      <c r="V104" s="373"/>
      <c r="W104" s="322"/>
      <c r="X104" s="325"/>
      <c r="Y104" s="328"/>
      <c r="Z104" s="331"/>
    </row>
    <row r="105" spans="1:26" ht="26.25" thickBot="1" x14ac:dyDescent="0.3">
      <c r="A105" s="320"/>
      <c r="B105" s="224" t="s">
        <v>283</v>
      </c>
      <c r="C105" s="129"/>
      <c r="D105" s="130"/>
      <c r="E105" s="131"/>
      <c r="F105" s="335"/>
      <c r="G105" s="338"/>
      <c r="H105" s="368"/>
      <c r="I105" s="398"/>
      <c r="J105" s="379"/>
      <c r="K105" s="350"/>
      <c r="L105" s="413"/>
      <c r="M105" s="413"/>
      <c r="N105" s="356"/>
      <c r="O105" s="416"/>
      <c r="P105" s="419"/>
      <c r="Q105" s="41"/>
      <c r="R105" s="365"/>
      <c r="S105" s="368"/>
      <c r="T105" s="368"/>
      <c r="U105" s="371"/>
      <c r="V105" s="374"/>
      <c r="W105" s="323"/>
      <c r="X105" s="326"/>
      <c r="Y105" s="329"/>
      <c r="Z105" s="332"/>
    </row>
    <row r="106" spans="1:26" x14ac:dyDescent="0.25">
      <c r="A106" s="318" t="s">
        <v>92</v>
      </c>
      <c r="B106" s="1" t="s">
        <v>10</v>
      </c>
      <c r="C106" s="123"/>
      <c r="D106" s="124"/>
      <c r="E106" s="125"/>
      <c r="F106" s="333">
        <v>1</v>
      </c>
      <c r="G106" s="336" t="s">
        <v>11</v>
      </c>
      <c r="H106" s="366"/>
      <c r="I106" s="396">
        <f>H106*F106</f>
        <v>0</v>
      </c>
      <c r="J106" s="377"/>
      <c r="K106" s="402"/>
      <c r="L106" s="459">
        <v>1</v>
      </c>
      <c r="M106" s="411"/>
      <c r="N106" s="354"/>
      <c r="O106" s="414"/>
      <c r="P106" s="417"/>
      <c r="Q106" s="39"/>
      <c r="R106" s="363">
        <f>ROUND(K106*$I106,2)</f>
        <v>0</v>
      </c>
      <c r="S106" s="366">
        <f>ROUND(L106*$I106,2)</f>
        <v>0</v>
      </c>
      <c r="T106" s="366">
        <f>ROUND(M106*$I106,2)</f>
        <v>0</v>
      </c>
      <c r="U106" s="369">
        <f>ROUND(N106*$I106,2)</f>
        <v>0</v>
      </c>
      <c r="V106" s="372">
        <f>SUM(R106:U107)</f>
        <v>0</v>
      </c>
      <c r="W106" s="321">
        <f>R106</f>
        <v>0</v>
      </c>
      <c r="X106" s="324">
        <f>S106</f>
        <v>0</v>
      </c>
      <c r="Y106" s="327">
        <f>V106-W106-X106</f>
        <v>0</v>
      </c>
      <c r="Z106" s="330"/>
    </row>
    <row r="107" spans="1:26" ht="26.25" thickBot="1" x14ac:dyDescent="0.3">
      <c r="A107" s="320"/>
      <c r="B107" s="224" t="s">
        <v>284</v>
      </c>
      <c r="C107" s="129"/>
      <c r="D107" s="130"/>
      <c r="E107" s="131"/>
      <c r="F107" s="335"/>
      <c r="G107" s="338"/>
      <c r="H107" s="368"/>
      <c r="I107" s="398"/>
      <c r="J107" s="379"/>
      <c r="K107" s="404"/>
      <c r="L107" s="461"/>
      <c r="M107" s="413"/>
      <c r="N107" s="356"/>
      <c r="O107" s="416"/>
      <c r="P107" s="419"/>
      <c r="Q107" s="41"/>
      <c r="R107" s="365"/>
      <c r="S107" s="368"/>
      <c r="T107" s="368"/>
      <c r="U107" s="371"/>
      <c r="V107" s="374"/>
      <c r="W107" s="323"/>
      <c r="X107" s="326"/>
      <c r="Y107" s="329"/>
      <c r="Z107" s="332"/>
    </row>
    <row r="108" spans="1:26" x14ac:dyDescent="0.25">
      <c r="A108" s="318" t="s">
        <v>93</v>
      </c>
      <c r="B108" s="1" t="s">
        <v>25</v>
      </c>
      <c r="C108" s="123"/>
      <c r="D108" s="124"/>
      <c r="E108" s="125"/>
      <c r="F108" s="333">
        <v>1</v>
      </c>
      <c r="G108" s="336" t="s">
        <v>11</v>
      </c>
      <c r="H108" s="366"/>
      <c r="I108" s="396">
        <f t="shared" ref="I108" si="10">H108*F108</f>
        <v>0</v>
      </c>
      <c r="J108" s="377"/>
      <c r="K108" s="402"/>
      <c r="L108" s="411"/>
      <c r="M108" s="459">
        <v>1</v>
      </c>
      <c r="N108" s="354"/>
      <c r="O108" s="414"/>
      <c r="P108" s="417"/>
      <c r="Q108" s="39"/>
      <c r="R108" s="363">
        <f>ROUND(K108*$I108,2)</f>
        <v>0</v>
      </c>
      <c r="S108" s="366">
        <f>ROUND(L108*$I108,2)</f>
        <v>0</v>
      </c>
      <c r="T108" s="366">
        <f>ROUND(M108*$I108,2)</f>
        <v>0</v>
      </c>
      <c r="U108" s="369">
        <f>ROUND(N108*$I108,2)</f>
        <v>0</v>
      </c>
      <c r="V108" s="372">
        <f>SUM(R108:U109)</f>
        <v>0</v>
      </c>
      <c r="W108" s="321">
        <f>R108</f>
        <v>0</v>
      </c>
      <c r="X108" s="324">
        <f>S108</f>
        <v>0</v>
      </c>
      <c r="Y108" s="327">
        <f>V108-W108-X108</f>
        <v>0</v>
      </c>
      <c r="Z108" s="330"/>
    </row>
    <row r="109" spans="1:26" ht="39" thickBot="1" x14ac:dyDescent="0.3">
      <c r="A109" s="320"/>
      <c r="B109" s="224" t="s">
        <v>285</v>
      </c>
      <c r="C109" s="129"/>
      <c r="D109" s="130"/>
      <c r="E109" s="131"/>
      <c r="F109" s="335"/>
      <c r="G109" s="338"/>
      <c r="H109" s="368"/>
      <c r="I109" s="398"/>
      <c r="J109" s="379"/>
      <c r="K109" s="404"/>
      <c r="L109" s="413"/>
      <c r="M109" s="461"/>
      <c r="N109" s="356"/>
      <c r="O109" s="416"/>
      <c r="P109" s="419"/>
      <c r="Q109" s="41"/>
      <c r="R109" s="365"/>
      <c r="S109" s="368"/>
      <c r="T109" s="368"/>
      <c r="U109" s="371"/>
      <c r="V109" s="374"/>
      <c r="W109" s="323"/>
      <c r="X109" s="326"/>
      <c r="Y109" s="329"/>
      <c r="Z109" s="332"/>
    </row>
    <row r="110" spans="1:26" x14ac:dyDescent="0.25">
      <c r="A110" s="318" t="s">
        <v>94</v>
      </c>
      <c r="B110" s="1" t="s">
        <v>26</v>
      </c>
      <c r="C110" s="123"/>
      <c r="D110" s="124"/>
      <c r="E110" s="125"/>
      <c r="F110" s="333">
        <v>1</v>
      </c>
      <c r="G110" s="336" t="s">
        <v>11</v>
      </c>
      <c r="H110" s="366"/>
      <c r="I110" s="396">
        <f t="shared" ref="I110" si="11">H110*F110</f>
        <v>0</v>
      </c>
      <c r="J110" s="377"/>
      <c r="K110" s="348">
        <v>1</v>
      </c>
      <c r="L110" s="411"/>
      <c r="M110" s="411"/>
      <c r="N110" s="354"/>
      <c r="O110" s="414"/>
      <c r="P110" s="417"/>
      <c r="Q110" s="39"/>
      <c r="R110" s="363">
        <f>ROUND(K110*$I110,2)</f>
        <v>0</v>
      </c>
      <c r="S110" s="366">
        <f>ROUND(L110*$I110,2)</f>
        <v>0</v>
      </c>
      <c r="T110" s="366">
        <f>ROUND(M110*$I110,2)</f>
        <v>0</v>
      </c>
      <c r="U110" s="369">
        <f>ROUND(N110*$I110,2)</f>
        <v>0</v>
      </c>
      <c r="V110" s="372">
        <f>SUM(R110:U111)</f>
        <v>0</v>
      </c>
      <c r="W110" s="321">
        <f>R110</f>
        <v>0</v>
      </c>
      <c r="X110" s="324">
        <f>S110</f>
        <v>0</v>
      </c>
      <c r="Y110" s="327">
        <f>V110-W110-X110</f>
        <v>0</v>
      </c>
      <c r="Z110" s="330"/>
    </row>
    <row r="111" spans="1:26" ht="26.25" thickBot="1" x14ac:dyDescent="0.3">
      <c r="A111" s="320"/>
      <c r="B111" s="5" t="s">
        <v>286</v>
      </c>
      <c r="C111" s="129"/>
      <c r="D111" s="130"/>
      <c r="E111" s="131"/>
      <c r="F111" s="335"/>
      <c r="G111" s="338"/>
      <c r="H111" s="368"/>
      <c r="I111" s="398"/>
      <c r="J111" s="379"/>
      <c r="K111" s="350"/>
      <c r="L111" s="413"/>
      <c r="M111" s="413"/>
      <c r="N111" s="356"/>
      <c r="O111" s="416"/>
      <c r="P111" s="419"/>
      <c r="Q111" s="41"/>
      <c r="R111" s="365"/>
      <c r="S111" s="368"/>
      <c r="T111" s="368"/>
      <c r="U111" s="371"/>
      <c r="V111" s="374"/>
      <c r="W111" s="323"/>
      <c r="X111" s="326"/>
      <c r="Y111" s="329"/>
      <c r="Z111" s="332"/>
    </row>
    <row r="112" spans="1:26" x14ac:dyDescent="0.25">
      <c r="A112" s="318" t="s">
        <v>95</v>
      </c>
      <c r="B112" s="1" t="s">
        <v>27</v>
      </c>
      <c r="C112" s="123"/>
      <c r="D112" s="124"/>
      <c r="E112" s="125"/>
      <c r="F112" s="333">
        <v>1</v>
      </c>
      <c r="G112" s="336" t="s">
        <v>11</v>
      </c>
      <c r="H112" s="366"/>
      <c r="I112" s="396">
        <f t="shared" ref="I112" si="12">H112*F112</f>
        <v>0</v>
      </c>
      <c r="J112" s="377"/>
      <c r="K112" s="348">
        <v>1</v>
      </c>
      <c r="L112" s="411"/>
      <c r="M112" s="411"/>
      <c r="N112" s="354"/>
      <c r="O112" s="414"/>
      <c r="P112" s="417"/>
      <c r="Q112" s="39"/>
      <c r="R112" s="363">
        <f>ROUND(K112*$I112,2)</f>
        <v>0</v>
      </c>
      <c r="S112" s="366">
        <f>ROUND(L112*$I112,2)</f>
        <v>0</v>
      </c>
      <c r="T112" s="366">
        <f>ROUND(M112*$I112,2)</f>
        <v>0</v>
      </c>
      <c r="U112" s="369">
        <f>ROUND(N112*$I112,2)</f>
        <v>0</v>
      </c>
      <c r="V112" s="372">
        <f>SUM(R112:U113)</f>
        <v>0</v>
      </c>
      <c r="W112" s="321">
        <f>R112</f>
        <v>0</v>
      </c>
      <c r="X112" s="324">
        <f>S112</f>
        <v>0</v>
      </c>
      <c r="Y112" s="327">
        <f>V112-W112-X112</f>
        <v>0</v>
      </c>
      <c r="Z112" s="330"/>
    </row>
    <row r="113" spans="1:26" ht="26.25" thickBot="1" x14ac:dyDescent="0.3">
      <c r="A113" s="320"/>
      <c r="B113" s="5" t="s">
        <v>420</v>
      </c>
      <c r="C113" s="129"/>
      <c r="D113" s="130"/>
      <c r="E113" s="131"/>
      <c r="F113" s="335"/>
      <c r="G113" s="338"/>
      <c r="H113" s="368"/>
      <c r="I113" s="398"/>
      <c r="J113" s="379"/>
      <c r="K113" s="350"/>
      <c r="L113" s="413"/>
      <c r="M113" s="413"/>
      <c r="N113" s="356"/>
      <c r="O113" s="416"/>
      <c r="P113" s="419"/>
      <c r="Q113" s="41"/>
      <c r="R113" s="365"/>
      <c r="S113" s="368"/>
      <c r="T113" s="368"/>
      <c r="U113" s="371"/>
      <c r="V113" s="374"/>
      <c r="W113" s="323"/>
      <c r="X113" s="326"/>
      <c r="Y113" s="329"/>
      <c r="Z113" s="332"/>
    </row>
    <row r="114" spans="1:26" x14ac:dyDescent="0.25">
      <c r="A114" s="318" t="s">
        <v>96</v>
      </c>
      <c r="B114" s="1" t="s">
        <v>28</v>
      </c>
      <c r="C114" s="123"/>
      <c r="D114" s="124"/>
      <c r="E114" s="125"/>
      <c r="F114" s="333">
        <v>1</v>
      </c>
      <c r="G114" s="336" t="s">
        <v>11</v>
      </c>
      <c r="H114" s="366"/>
      <c r="I114" s="396">
        <f t="shared" ref="I114" si="13">H114*F114</f>
        <v>0</v>
      </c>
      <c r="J114" s="377"/>
      <c r="K114" s="402"/>
      <c r="L114" s="459">
        <v>1</v>
      </c>
      <c r="M114" s="411"/>
      <c r="N114" s="354"/>
      <c r="O114" s="414"/>
      <c r="P114" s="417"/>
      <c r="Q114" s="39"/>
      <c r="R114" s="363">
        <f>ROUND(K114*$I114,2)</f>
        <v>0</v>
      </c>
      <c r="S114" s="366">
        <f>ROUND(L114*$I114,2)</f>
        <v>0</v>
      </c>
      <c r="T114" s="366">
        <f>ROUND(M114*$I114,2)</f>
        <v>0</v>
      </c>
      <c r="U114" s="369">
        <f>ROUND(N114*$I114,2)</f>
        <v>0</v>
      </c>
      <c r="V114" s="372">
        <f>SUM(R114:U115)</f>
        <v>0</v>
      </c>
      <c r="W114" s="321">
        <f>R114</f>
        <v>0</v>
      </c>
      <c r="X114" s="324">
        <f>S114</f>
        <v>0</v>
      </c>
      <c r="Y114" s="327">
        <f>V114-W114-X114</f>
        <v>0</v>
      </c>
      <c r="Z114" s="330"/>
    </row>
    <row r="115" spans="1:26" ht="26.25" thickBot="1" x14ac:dyDescent="0.3">
      <c r="A115" s="320"/>
      <c r="B115" s="5" t="s">
        <v>420</v>
      </c>
      <c r="C115" s="129"/>
      <c r="D115" s="130"/>
      <c r="E115" s="131"/>
      <c r="F115" s="335"/>
      <c r="G115" s="338"/>
      <c r="H115" s="368"/>
      <c r="I115" s="398"/>
      <c r="J115" s="379"/>
      <c r="K115" s="404"/>
      <c r="L115" s="461"/>
      <c r="M115" s="413"/>
      <c r="N115" s="356"/>
      <c r="O115" s="416"/>
      <c r="P115" s="419"/>
      <c r="Q115" s="41"/>
      <c r="R115" s="365"/>
      <c r="S115" s="368"/>
      <c r="T115" s="368"/>
      <c r="U115" s="371"/>
      <c r="V115" s="374"/>
      <c r="W115" s="323"/>
      <c r="X115" s="326"/>
      <c r="Y115" s="329"/>
      <c r="Z115" s="332"/>
    </row>
    <row r="116" spans="1:26" x14ac:dyDescent="0.25">
      <c r="A116" s="318" t="s">
        <v>97</v>
      </c>
      <c r="B116" s="1" t="s">
        <v>29</v>
      </c>
      <c r="C116" s="123"/>
      <c r="D116" s="124"/>
      <c r="E116" s="125"/>
      <c r="F116" s="333">
        <v>1</v>
      </c>
      <c r="G116" s="336" t="s">
        <v>11</v>
      </c>
      <c r="H116" s="366"/>
      <c r="I116" s="396">
        <f t="shared" ref="I116" si="14">H116*F116</f>
        <v>0</v>
      </c>
      <c r="J116" s="377"/>
      <c r="K116" s="348">
        <f>1090/2/P116</f>
        <v>0.5</v>
      </c>
      <c r="L116" s="411"/>
      <c r="M116" s="459">
        <f>100%-K116</f>
        <v>0.5</v>
      </c>
      <c r="N116" s="354"/>
      <c r="O116" s="414"/>
      <c r="P116" s="417">
        <f>1090/2+545</f>
        <v>1090</v>
      </c>
      <c r="Q116" s="39"/>
      <c r="R116" s="363">
        <f>ROUND(K116*$I116,2)</f>
        <v>0</v>
      </c>
      <c r="S116" s="366">
        <f>ROUND(L116*$I116,2)</f>
        <v>0</v>
      </c>
      <c r="T116" s="366">
        <f>ROUND(M116*$I116,2)</f>
        <v>0</v>
      </c>
      <c r="U116" s="369">
        <f>ROUND(N116*$I116,2)</f>
        <v>0</v>
      </c>
      <c r="V116" s="372">
        <f>SUM(R116:U117)</f>
        <v>0</v>
      </c>
      <c r="W116" s="321">
        <f>R116</f>
        <v>0</v>
      </c>
      <c r="X116" s="324">
        <f>S116</f>
        <v>0</v>
      </c>
      <c r="Y116" s="327">
        <f>V116-W116-X116</f>
        <v>0</v>
      </c>
      <c r="Z116" s="330"/>
    </row>
    <row r="117" spans="1:26" ht="26.25" thickBot="1" x14ac:dyDescent="0.3">
      <c r="A117" s="320"/>
      <c r="B117" s="5" t="s">
        <v>420</v>
      </c>
      <c r="C117" s="129"/>
      <c r="D117" s="130"/>
      <c r="E117" s="131"/>
      <c r="F117" s="335"/>
      <c r="G117" s="338"/>
      <c r="H117" s="368"/>
      <c r="I117" s="398"/>
      <c r="J117" s="379"/>
      <c r="K117" s="350"/>
      <c r="L117" s="413"/>
      <c r="M117" s="461"/>
      <c r="N117" s="356"/>
      <c r="O117" s="416"/>
      <c r="P117" s="419"/>
      <c r="Q117" s="41"/>
      <c r="R117" s="365"/>
      <c r="S117" s="368"/>
      <c r="T117" s="368"/>
      <c r="U117" s="371"/>
      <c r="V117" s="374"/>
      <c r="W117" s="323"/>
      <c r="X117" s="326"/>
      <c r="Y117" s="329"/>
      <c r="Z117" s="332"/>
    </row>
    <row r="118" spans="1:26" x14ac:dyDescent="0.25">
      <c r="A118" s="318" t="s">
        <v>98</v>
      </c>
      <c r="B118" s="6" t="s">
        <v>220</v>
      </c>
      <c r="C118" s="141"/>
      <c r="D118" s="142"/>
      <c r="E118" s="145"/>
      <c r="F118" s="333">
        <v>1</v>
      </c>
      <c r="G118" s="456" t="s">
        <v>11</v>
      </c>
      <c r="H118" s="456"/>
      <c r="I118" s="396">
        <f>H118*F118</f>
        <v>0</v>
      </c>
      <c r="J118" s="377"/>
      <c r="K118" s="348">
        <v>1</v>
      </c>
      <c r="L118" s="411"/>
      <c r="M118" s="411"/>
      <c r="N118" s="354"/>
      <c r="O118" s="442"/>
      <c r="P118" s="360"/>
      <c r="Q118" s="32"/>
      <c r="R118" s="363">
        <f>ROUND(K118*$I118,2)</f>
        <v>0</v>
      </c>
      <c r="S118" s="366">
        <f>ROUND(L118*$I118,2)</f>
        <v>0</v>
      </c>
      <c r="T118" s="366">
        <f>ROUND(M118*$I118,2)</f>
        <v>0</v>
      </c>
      <c r="U118" s="369">
        <f>ROUND(N118*$I118,2)</f>
        <v>0</v>
      </c>
      <c r="V118" s="372">
        <f>SUM(R118:U122)</f>
        <v>0</v>
      </c>
      <c r="W118" s="321">
        <f>R118</f>
        <v>0</v>
      </c>
      <c r="X118" s="324">
        <f>S118</f>
        <v>0</v>
      </c>
      <c r="Y118" s="327">
        <f>V118-W118-X118</f>
        <v>0</v>
      </c>
      <c r="Z118" s="330"/>
    </row>
    <row r="119" spans="1:26" ht="25.5" x14ac:dyDescent="0.25">
      <c r="A119" s="452"/>
      <c r="B119" s="7" t="s">
        <v>219</v>
      </c>
      <c r="C119" s="143"/>
      <c r="D119" s="144"/>
      <c r="E119" s="146"/>
      <c r="F119" s="454"/>
      <c r="G119" s="420"/>
      <c r="H119" s="420"/>
      <c r="I119" s="457"/>
      <c r="J119" s="447"/>
      <c r="K119" s="349"/>
      <c r="L119" s="412"/>
      <c r="M119" s="412"/>
      <c r="N119" s="355"/>
      <c r="O119" s="443"/>
      <c r="P119" s="426"/>
      <c r="Q119" s="33"/>
      <c r="R119" s="364"/>
      <c r="S119" s="367"/>
      <c r="T119" s="367"/>
      <c r="U119" s="370"/>
      <c r="V119" s="373"/>
      <c r="W119" s="322"/>
      <c r="X119" s="325"/>
      <c r="Y119" s="328"/>
      <c r="Z119" s="331"/>
    </row>
    <row r="120" spans="1:26" x14ac:dyDescent="0.25">
      <c r="A120" s="452"/>
      <c r="B120" s="7" t="s">
        <v>287</v>
      </c>
      <c r="C120" s="143"/>
      <c r="D120" s="144"/>
      <c r="E120" s="146"/>
      <c r="F120" s="454"/>
      <c r="G120" s="420"/>
      <c r="H120" s="420"/>
      <c r="I120" s="457"/>
      <c r="J120" s="447"/>
      <c r="K120" s="349"/>
      <c r="L120" s="412"/>
      <c r="M120" s="412"/>
      <c r="N120" s="355"/>
      <c r="O120" s="443"/>
      <c r="P120" s="426"/>
      <c r="Q120" s="33"/>
      <c r="R120" s="364"/>
      <c r="S120" s="367"/>
      <c r="T120" s="367"/>
      <c r="U120" s="370"/>
      <c r="V120" s="373"/>
      <c r="W120" s="322"/>
      <c r="X120" s="325"/>
      <c r="Y120" s="328"/>
      <c r="Z120" s="331"/>
    </row>
    <row r="121" spans="1:26" x14ac:dyDescent="0.25">
      <c r="A121" s="452"/>
      <c r="B121" s="7" t="s">
        <v>288</v>
      </c>
      <c r="C121" s="143"/>
      <c r="D121" s="144"/>
      <c r="E121" s="146"/>
      <c r="F121" s="454"/>
      <c r="G121" s="420"/>
      <c r="H121" s="420"/>
      <c r="I121" s="457"/>
      <c r="J121" s="447"/>
      <c r="K121" s="349"/>
      <c r="L121" s="412"/>
      <c r="M121" s="412"/>
      <c r="N121" s="355"/>
      <c r="O121" s="443"/>
      <c r="P121" s="426"/>
      <c r="Q121" s="33"/>
      <c r="R121" s="364"/>
      <c r="S121" s="367"/>
      <c r="T121" s="367"/>
      <c r="U121" s="370"/>
      <c r="V121" s="373"/>
      <c r="W121" s="322"/>
      <c r="X121" s="325"/>
      <c r="Y121" s="328"/>
      <c r="Z121" s="331"/>
    </row>
    <row r="122" spans="1:26" ht="13.5" thickBot="1" x14ac:dyDescent="0.3">
      <c r="A122" s="453"/>
      <c r="B122" s="266" t="s">
        <v>342</v>
      </c>
      <c r="C122" s="147"/>
      <c r="D122" s="148"/>
      <c r="E122" s="149"/>
      <c r="F122" s="455"/>
      <c r="G122" s="421"/>
      <c r="H122" s="421"/>
      <c r="I122" s="458"/>
      <c r="J122" s="448"/>
      <c r="K122" s="350"/>
      <c r="L122" s="413"/>
      <c r="M122" s="413"/>
      <c r="N122" s="356"/>
      <c r="O122" s="444"/>
      <c r="P122" s="427"/>
      <c r="Q122" s="34"/>
      <c r="R122" s="365"/>
      <c r="S122" s="368"/>
      <c r="T122" s="368"/>
      <c r="U122" s="371"/>
      <c r="V122" s="374"/>
      <c r="W122" s="323"/>
      <c r="X122" s="326"/>
      <c r="Y122" s="329"/>
      <c r="Z122" s="332"/>
    </row>
    <row r="123" spans="1:26" s="59" customFormat="1" ht="15.75" thickBot="1" x14ac:dyDescent="0.3">
      <c r="A123" s="205"/>
      <c r="B123" s="50" t="s">
        <v>389</v>
      </c>
      <c r="C123" s="132"/>
      <c r="D123" s="133"/>
      <c r="E123" s="134"/>
      <c r="F123" s="88"/>
      <c r="G123" s="89"/>
      <c r="H123" s="90"/>
      <c r="I123" s="175">
        <f>SUM(I84:I122)</f>
        <v>0</v>
      </c>
      <c r="J123" s="97"/>
      <c r="K123" s="94"/>
      <c r="L123" s="95"/>
      <c r="M123" s="95"/>
      <c r="N123" s="96"/>
      <c r="O123" s="97"/>
      <c r="P123" s="98"/>
      <c r="Q123" s="99"/>
      <c r="R123" s="53">
        <f t="shared" ref="R123:Y123" si="15">SUM(R84:R122)</f>
        <v>0</v>
      </c>
      <c r="S123" s="51">
        <f t="shared" si="15"/>
        <v>0</v>
      </c>
      <c r="T123" s="51">
        <f t="shared" si="15"/>
        <v>0</v>
      </c>
      <c r="U123" s="52">
        <f t="shared" si="15"/>
        <v>0</v>
      </c>
      <c r="V123" s="54">
        <f t="shared" si="15"/>
        <v>0</v>
      </c>
      <c r="W123" s="55">
        <f t="shared" si="15"/>
        <v>0</v>
      </c>
      <c r="X123" s="56">
        <f t="shared" si="15"/>
        <v>0</v>
      </c>
      <c r="Y123" s="57">
        <f t="shared" si="15"/>
        <v>0</v>
      </c>
      <c r="Z123" s="58"/>
    </row>
    <row r="124" spans="1:26" ht="26.25" thickBot="1" x14ac:dyDescent="0.3">
      <c r="A124" s="17" t="s">
        <v>99</v>
      </c>
      <c r="B124" s="16" t="s">
        <v>415</v>
      </c>
      <c r="C124" s="135"/>
      <c r="D124" s="136"/>
      <c r="E124" s="137"/>
      <c r="F124" s="26">
        <v>1</v>
      </c>
      <c r="G124" s="27" t="s">
        <v>11</v>
      </c>
      <c r="H124" s="232"/>
      <c r="I124" s="176">
        <f>H124*F124</f>
        <v>0</v>
      </c>
      <c r="J124" s="233"/>
      <c r="K124" s="21" t="e">
        <f>R123/V123</f>
        <v>#DIV/0!</v>
      </c>
      <c r="L124" s="22" t="e">
        <f>S123/V123</f>
        <v>#DIV/0!</v>
      </c>
      <c r="M124" s="22" t="e">
        <f>T123/V123</f>
        <v>#DIV/0!</v>
      </c>
      <c r="N124" s="23" t="e">
        <f>U123/V123</f>
        <v>#DIV/0!</v>
      </c>
      <c r="O124" s="18" t="s">
        <v>132</v>
      </c>
      <c r="P124" s="31"/>
      <c r="Q124" s="38"/>
      <c r="R124" s="29">
        <f>IFERROR(K124*$I124,0)</f>
        <v>0</v>
      </c>
      <c r="S124" s="24">
        <f t="shared" ref="S124:S125" si="16">IFERROR(L124*$I124,0)</f>
        <v>0</v>
      </c>
      <c r="T124" s="24">
        <f t="shared" ref="T124:T125" si="17">IFERROR(M124*$I124,0)</f>
        <v>0</v>
      </c>
      <c r="U124" s="25">
        <f t="shared" ref="U124:U125" si="18">IFERROR(N124*$I124,0)</f>
        <v>0</v>
      </c>
      <c r="V124" s="43">
        <f>SUM(R124:U124)</f>
        <v>0</v>
      </c>
      <c r="W124" s="47">
        <f>R124</f>
        <v>0</v>
      </c>
      <c r="X124" s="48">
        <f>S124</f>
        <v>0</v>
      </c>
      <c r="Y124" s="49">
        <f>V124-W124-X124</f>
        <v>0</v>
      </c>
      <c r="Z124" s="19"/>
    </row>
    <row r="125" spans="1:26" ht="26.25" thickBot="1" x14ac:dyDescent="0.3">
      <c r="A125" s="17" t="s">
        <v>100</v>
      </c>
      <c r="B125" s="16" t="s">
        <v>388</v>
      </c>
      <c r="C125" s="135"/>
      <c r="D125" s="136"/>
      <c r="E125" s="137"/>
      <c r="F125" s="26">
        <v>1</v>
      </c>
      <c r="G125" s="27" t="s">
        <v>11</v>
      </c>
      <c r="H125" s="232"/>
      <c r="I125" s="176">
        <f>H125*F125</f>
        <v>0</v>
      </c>
      <c r="J125" s="233"/>
      <c r="K125" s="21" t="e">
        <f>K124</f>
        <v>#DIV/0!</v>
      </c>
      <c r="L125" s="22" t="e">
        <f>L124</f>
        <v>#DIV/0!</v>
      </c>
      <c r="M125" s="22" t="e">
        <f>M124</f>
        <v>#DIV/0!</v>
      </c>
      <c r="N125" s="23" t="e">
        <f>N124</f>
        <v>#DIV/0!</v>
      </c>
      <c r="O125" s="18" t="s">
        <v>132</v>
      </c>
      <c r="P125" s="31"/>
      <c r="Q125" s="38"/>
      <c r="R125" s="29">
        <f>IFERROR(K125*$I125,0)</f>
        <v>0</v>
      </c>
      <c r="S125" s="24">
        <f t="shared" si="16"/>
        <v>0</v>
      </c>
      <c r="T125" s="24">
        <f t="shared" si="17"/>
        <v>0</v>
      </c>
      <c r="U125" s="25">
        <f t="shared" si="18"/>
        <v>0</v>
      </c>
      <c r="V125" s="43">
        <f>SUM(R125:U125)</f>
        <v>0</v>
      </c>
      <c r="W125" s="47">
        <f t="shared" ref="W125:W126" si="19">R125</f>
        <v>0</v>
      </c>
      <c r="X125" s="48">
        <f t="shared" ref="X125:X126" si="20">S125</f>
        <v>0</v>
      </c>
      <c r="Y125" s="49">
        <f t="shared" ref="Y125:Y126" si="21">V125-W125-X125</f>
        <v>0</v>
      </c>
      <c r="Z125" s="19"/>
    </row>
    <row r="126" spans="1:26" s="68" customFormat="1" ht="15.75" thickBot="1" x14ac:dyDescent="0.3">
      <c r="A126" s="206" t="s">
        <v>51</v>
      </c>
      <c r="B126" s="60" t="s">
        <v>387</v>
      </c>
      <c r="C126" s="138"/>
      <c r="D126" s="139"/>
      <c r="E126" s="140"/>
      <c r="F126" s="91"/>
      <c r="G126" s="92"/>
      <c r="H126" s="93"/>
      <c r="I126" s="86">
        <f>SUM(I123:I125)</f>
        <v>0</v>
      </c>
      <c r="J126" s="103"/>
      <c r="K126" s="100"/>
      <c r="L126" s="101"/>
      <c r="M126" s="101"/>
      <c r="N126" s="102"/>
      <c r="O126" s="103"/>
      <c r="P126" s="104"/>
      <c r="Q126" s="105"/>
      <c r="R126" s="63">
        <f>SUM(R123:R125)</f>
        <v>0</v>
      </c>
      <c r="S126" s="61">
        <f t="shared" ref="S126" si="22">SUM(S123:S125)</f>
        <v>0</v>
      </c>
      <c r="T126" s="61">
        <f t="shared" ref="T126" si="23">SUM(T123:T125)</f>
        <v>0</v>
      </c>
      <c r="U126" s="62">
        <f t="shared" ref="U126" si="24">SUM(U123:U125)</f>
        <v>0</v>
      </c>
      <c r="V126" s="106">
        <f>SUM(V123:V125)</f>
        <v>0</v>
      </c>
      <c r="W126" s="64">
        <f t="shared" si="19"/>
        <v>0</v>
      </c>
      <c r="X126" s="65">
        <f t="shared" si="20"/>
        <v>0</v>
      </c>
      <c r="Y126" s="66">
        <f t="shared" si="21"/>
        <v>0</v>
      </c>
      <c r="Z126" s="67"/>
    </row>
    <row r="127" spans="1:26" s="68" customFormat="1" ht="15.75" thickBot="1" x14ac:dyDescent="0.3">
      <c r="A127" s="108" t="s">
        <v>171</v>
      </c>
      <c r="B127" s="85" t="s">
        <v>386</v>
      </c>
      <c r="C127" s="120"/>
      <c r="D127" s="121"/>
      <c r="E127" s="122"/>
      <c r="F127" s="74"/>
      <c r="G127" s="74"/>
      <c r="H127" s="74"/>
      <c r="I127" s="74"/>
      <c r="J127" s="305"/>
      <c r="K127" s="74"/>
      <c r="L127" s="74"/>
      <c r="M127" s="74"/>
      <c r="N127" s="74"/>
      <c r="O127" s="74"/>
      <c r="P127" s="74"/>
      <c r="Q127" s="214"/>
      <c r="R127" s="74"/>
      <c r="S127" s="74"/>
      <c r="T127" s="74"/>
      <c r="U127" s="74"/>
      <c r="V127" s="74"/>
      <c r="W127" s="74"/>
      <c r="X127" s="74"/>
      <c r="Y127" s="74"/>
      <c r="Z127" s="213"/>
    </row>
    <row r="128" spans="1:26" x14ac:dyDescent="0.25">
      <c r="A128" s="318" t="s">
        <v>101</v>
      </c>
      <c r="B128" s="1" t="s">
        <v>222</v>
      </c>
      <c r="C128" s="153"/>
      <c r="D128" s="154"/>
      <c r="E128" s="155"/>
      <c r="F128" s="333">
        <v>2</v>
      </c>
      <c r="G128" s="380" t="s">
        <v>111</v>
      </c>
      <c r="H128" s="390"/>
      <c r="I128" s="383">
        <f>H128*F128</f>
        <v>0</v>
      </c>
      <c r="J128" s="377"/>
      <c r="K128" s="348">
        <v>1</v>
      </c>
      <c r="L128" s="411"/>
      <c r="M128" s="411"/>
      <c r="N128" s="354"/>
      <c r="O128" s="357"/>
      <c r="P128" s="360"/>
      <c r="Q128" s="32"/>
      <c r="R128" s="363">
        <f>ROUND(K128*$I128,2)</f>
        <v>0</v>
      </c>
      <c r="S128" s="366">
        <f>ROUND(L128*$I128,2)</f>
        <v>0</v>
      </c>
      <c r="T128" s="366">
        <f>ROUND(M128*$I128,2)</f>
        <v>0</v>
      </c>
      <c r="U128" s="369">
        <f>ROUND(N128*$I128,2)</f>
        <v>0</v>
      </c>
      <c r="V128" s="372">
        <f>SUM(R128:U134)</f>
        <v>0</v>
      </c>
      <c r="W128" s="321">
        <f>R128</f>
        <v>0</v>
      </c>
      <c r="X128" s="324">
        <f>S128</f>
        <v>0</v>
      </c>
      <c r="Y128" s="327">
        <f>V128-W128-X128</f>
        <v>0</v>
      </c>
      <c r="Z128" s="330"/>
    </row>
    <row r="129" spans="1:26" x14ac:dyDescent="0.25">
      <c r="A129" s="319"/>
      <c r="B129" s="3" t="s">
        <v>289</v>
      </c>
      <c r="C129" s="156"/>
      <c r="D129" s="157"/>
      <c r="E129" s="158"/>
      <c r="F129" s="334"/>
      <c r="G129" s="381"/>
      <c r="H129" s="391"/>
      <c r="I129" s="384"/>
      <c r="J129" s="378"/>
      <c r="K129" s="349"/>
      <c r="L129" s="412"/>
      <c r="M129" s="412"/>
      <c r="N129" s="355"/>
      <c r="O129" s="358"/>
      <c r="P129" s="361"/>
      <c r="Q129" s="33"/>
      <c r="R129" s="364"/>
      <c r="S129" s="367"/>
      <c r="T129" s="367"/>
      <c r="U129" s="370"/>
      <c r="V129" s="373"/>
      <c r="W129" s="322"/>
      <c r="X129" s="325"/>
      <c r="Y129" s="328"/>
      <c r="Z129" s="331"/>
    </row>
    <row r="130" spans="1:26" ht="25.5" x14ac:dyDescent="0.25">
      <c r="A130" s="319"/>
      <c r="B130" s="3" t="s">
        <v>291</v>
      </c>
      <c r="C130" s="156"/>
      <c r="D130" s="157"/>
      <c r="E130" s="158"/>
      <c r="F130" s="334"/>
      <c r="G130" s="381"/>
      <c r="H130" s="391"/>
      <c r="I130" s="384"/>
      <c r="J130" s="378"/>
      <c r="K130" s="349"/>
      <c r="L130" s="412"/>
      <c r="M130" s="412"/>
      <c r="N130" s="355"/>
      <c r="O130" s="358"/>
      <c r="P130" s="361"/>
      <c r="Q130" s="33"/>
      <c r="R130" s="364"/>
      <c r="S130" s="367"/>
      <c r="T130" s="367"/>
      <c r="U130" s="370"/>
      <c r="V130" s="373"/>
      <c r="W130" s="322"/>
      <c r="X130" s="325"/>
      <c r="Y130" s="328"/>
      <c r="Z130" s="331"/>
    </row>
    <row r="131" spans="1:26" x14ac:dyDescent="0.25">
      <c r="A131" s="319"/>
      <c r="B131" s="3" t="s">
        <v>52</v>
      </c>
      <c r="C131" s="156"/>
      <c r="D131" s="157"/>
      <c r="E131" s="158"/>
      <c r="F131" s="334"/>
      <c r="G131" s="381"/>
      <c r="H131" s="391"/>
      <c r="I131" s="384"/>
      <c r="J131" s="378"/>
      <c r="K131" s="349"/>
      <c r="L131" s="412"/>
      <c r="M131" s="412"/>
      <c r="N131" s="355"/>
      <c r="O131" s="358"/>
      <c r="P131" s="361"/>
      <c r="Q131" s="33"/>
      <c r="R131" s="364"/>
      <c r="S131" s="367"/>
      <c r="T131" s="367"/>
      <c r="U131" s="370"/>
      <c r="V131" s="373"/>
      <c r="W131" s="322"/>
      <c r="X131" s="325"/>
      <c r="Y131" s="328"/>
      <c r="Z131" s="331"/>
    </row>
    <row r="132" spans="1:26" x14ac:dyDescent="0.25">
      <c r="A132" s="319"/>
      <c r="B132" s="3" t="s">
        <v>221</v>
      </c>
      <c r="C132" s="156"/>
      <c r="D132" s="157"/>
      <c r="E132" s="158"/>
      <c r="F132" s="334"/>
      <c r="G132" s="381"/>
      <c r="H132" s="391"/>
      <c r="I132" s="384"/>
      <c r="J132" s="378"/>
      <c r="K132" s="349"/>
      <c r="L132" s="412"/>
      <c r="M132" s="412"/>
      <c r="N132" s="355"/>
      <c r="O132" s="358"/>
      <c r="P132" s="361"/>
      <c r="Q132" s="33"/>
      <c r="R132" s="364"/>
      <c r="S132" s="367"/>
      <c r="T132" s="367"/>
      <c r="U132" s="370"/>
      <c r="V132" s="373"/>
      <c r="W132" s="322"/>
      <c r="X132" s="325"/>
      <c r="Y132" s="328"/>
      <c r="Z132" s="331"/>
    </row>
    <row r="133" spans="1:26" ht="51" x14ac:dyDescent="0.25">
      <c r="A133" s="319"/>
      <c r="B133" s="3" t="s">
        <v>53</v>
      </c>
      <c r="C133" s="156"/>
      <c r="D133" s="157"/>
      <c r="E133" s="158"/>
      <c r="F133" s="334"/>
      <c r="G133" s="381"/>
      <c r="H133" s="391"/>
      <c r="I133" s="384"/>
      <c r="J133" s="378"/>
      <c r="K133" s="349"/>
      <c r="L133" s="412"/>
      <c r="M133" s="412"/>
      <c r="N133" s="355"/>
      <c r="O133" s="358"/>
      <c r="P133" s="361"/>
      <c r="Q133" s="33"/>
      <c r="R133" s="364"/>
      <c r="S133" s="367"/>
      <c r="T133" s="367"/>
      <c r="U133" s="370"/>
      <c r="V133" s="373"/>
      <c r="W133" s="322"/>
      <c r="X133" s="325"/>
      <c r="Y133" s="328"/>
      <c r="Z133" s="331"/>
    </row>
    <row r="134" spans="1:26" ht="26.25" thickBot="1" x14ac:dyDescent="0.3">
      <c r="A134" s="320"/>
      <c r="B134" s="4" t="s">
        <v>140</v>
      </c>
      <c r="C134" s="159"/>
      <c r="D134" s="160"/>
      <c r="E134" s="161"/>
      <c r="F134" s="335"/>
      <c r="G134" s="382"/>
      <c r="H134" s="392"/>
      <c r="I134" s="385"/>
      <c r="J134" s="379"/>
      <c r="K134" s="350"/>
      <c r="L134" s="413"/>
      <c r="M134" s="413"/>
      <c r="N134" s="356"/>
      <c r="O134" s="359"/>
      <c r="P134" s="362"/>
      <c r="Q134" s="34"/>
      <c r="R134" s="365"/>
      <c r="S134" s="368"/>
      <c r="T134" s="368"/>
      <c r="U134" s="371"/>
      <c r="V134" s="374"/>
      <c r="W134" s="323"/>
      <c r="X134" s="326"/>
      <c r="Y134" s="329"/>
      <c r="Z134" s="332"/>
    </row>
    <row r="135" spans="1:26" x14ac:dyDescent="0.25">
      <c r="A135" s="318" t="s">
        <v>102</v>
      </c>
      <c r="B135" s="1" t="s">
        <v>223</v>
      </c>
      <c r="C135" s="162"/>
      <c r="D135" s="163"/>
      <c r="E135" s="164"/>
      <c r="F135" s="333">
        <v>1</v>
      </c>
      <c r="G135" s="380" t="s">
        <v>111</v>
      </c>
      <c r="H135" s="390"/>
      <c r="I135" s="383">
        <f>H135*F135</f>
        <v>0</v>
      </c>
      <c r="J135" s="377"/>
      <c r="K135" s="348">
        <v>1</v>
      </c>
      <c r="L135" s="411"/>
      <c r="M135" s="411"/>
      <c r="N135" s="354"/>
      <c r="O135" s="357"/>
      <c r="P135" s="360"/>
      <c r="Q135" s="32"/>
      <c r="R135" s="363">
        <f>ROUND(K135*$I135,2)</f>
        <v>0</v>
      </c>
      <c r="S135" s="366">
        <f>ROUND(L135*$I135,2)</f>
        <v>0</v>
      </c>
      <c r="T135" s="366">
        <f>ROUND(M135*$I135,2)</f>
        <v>0</v>
      </c>
      <c r="U135" s="369">
        <f>ROUND(N135*$I135,2)</f>
        <v>0</v>
      </c>
      <c r="V135" s="372">
        <f>SUM(R135:U141)</f>
        <v>0</v>
      </c>
      <c r="W135" s="321">
        <f>R135</f>
        <v>0</v>
      </c>
      <c r="X135" s="324">
        <f>S135</f>
        <v>0</v>
      </c>
      <c r="Y135" s="327">
        <f>V135-W135-X135</f>
        <v>0</v>
      </c>
      <c r="Z135" s="330"/>
    </row>
    <row r="136" spans="1:26" x14ac:dyDescent="0.25">
      <c r="A136" s="319"/>
      <c r="B136" s="3" t="s">
        <v>290</v>
      </c>
      <c r="C136" s="156"/>
      <c r="D136" s="157"/>
      <c r="E136" s="158"/>
      <c r="F136" s="334"/>
      <c r="G136" s="381"/>
      <c r="H136" s="391"/>
      <c r="I136" s="384"/>
      <c r="J136" s="378"/>
      <c r="K136" s="349"/>
      <c r="L136" s="412"/>
      <c r="M136" s="412"/>
      <c r="N136" s="355"/>
      <c r="O136" s="358"/>
      <c r="P136" s="361"/>
      <c r="Q136" s="33"/>
      <c r="R136" s="364"/>
      <c r="S136" s="367"/>
      <c r="T136" s="367"/>
      <c r="U136" s="370"/>
      <c r="V136" s="373"/>
      <c r="W136" s="322"/>
      <c r="X136" s="325"/>
      <c r="Y136" s="328"/>
      <c r="Z136" s="331"/>
    </row>
    <row r="137" spans="1:26" ht="25.5" x14ac:dyDescent="0.25">
      <c r="A137" s="319"/>
      <c r="B137" s="3" t="s">
        <v>292</v>
      </c>
      <c r="C137" s="156"/>
      <c r="D137" s="157"/>
      <c r="E137" s="158"/>
      <c r="F137" s="334"/>
      <c r="G137" s="381"/>
      <c r="H137" s="391"/>
      <c r="I137" s="384"/>
      <c r="J137" s="378"/>
      <c r="K137" s="349"/>
      <c r="L137" s="412"/>
      <c r="M137" s="412"/>
      <c r="N137" s="355"/>
      <c r="O137" s="358"/>
      <c r="P137" s="361"/>
      <c r="Q137" s="33"/>
      <c r="R137" s="364"/>
      <c r="S137" s="367"/>
      <c r="T137" s="367"/>
      <c r="U137" s="370"/>
      <c r="V137" s="373"/>
      <c r="W137" s="322"/>
      <c r="X137" s="325"/>
      <c r="Y137" s="328"/>
      <c r="Z137" s="331"/>
    </row>
    <row r="138" spans="1:26" x14ac:dyDescent="0.25">
      <c r="A138" s="319"/>
      <c r="B138" s="3" t="s">
        <v>52</v>
      </c>
      <c r="C138" s="156"/>
      <c r="D138" s="157"/>
      <c r="E138" s="158"/>
      <c r="F138" s="334"/>
      <c r="G138" s="381"/>
      <c r="H138" s="391"/>
      <c r="I138" s="384"/>
      <c r="J138" s="378"/>
      <c r="K138" s="349"/>
      <c r="L138" s="412"/>
      <c r="M138" s="412"/>
      <c r="N138" s="355"/>
      <c r="O138" s="358"/>
      <c r="P138" s="361"/>
      <c r="Q138" s="33"/>
      <c r="R138" s="364"/>
      <c r="S138" s="367"/>
      <c r="T138" s="367"/>
      <c r="U138" s="370"/>
      <c r="V138" s="373"/>
      <c r="W138" s="322"/>
      <c r="X138" s="325"/>
      <c r="Y138" s="328"/>
      <c r="Z138" s="331"/>
    </row>
    <row r="139" spans="1:26" x14ac:dyDescent="0.25">
      <c r="A139" s="319"/>
      <c r="B139" s="3" t="s">
        <v>221</v>
      </c>
      <c r="C139" s="156"/>
      <c r="D139" s="157"/>
      <c r="E139" s="158"/>
      <c r="F139" s="334"/>
      <c r="G139" s="381"/>
      <c r="H139" s="391"/>
      <c r="I139" s="384"/>
      <c r="J139" s="378"/>
      <c r="K139" s="349"/>
      <c r="L139" s="412"/>
      <c r="M139" s="412"/>
      <c r="N139" s="355"/>
      <c r="O139" s="358"/>
      <c r="P139" s="361"/>
      <c r="Q139" s="33"/>
      <c r="R139" s="364"/>
      <c r="S139" s="367"/>
      <c r="T139" s="367"/>
      <c r="U139" s="370"/>
      <c r="V139" s="373"/>
      <c r="W139" s="322"/>
      <c r="X139" s="325"/>
      <c r="Y139" s="328"/>
      <c r="Z139" s="331"/>
    </row>
    <row r="140" spans="1:26" ht="51" x14ac:dyDescent="0.25">
      <c r="A140" s="319"/>
      <c r="B140" s="3" t="s">
        <v>53</v>
      </c>
      <c r="C140" s="156"/>
      <c r="D140" s="157"/>
      <c r="E140" s="158"/>
      <c r="F140" s="334"/>
      <c r="G140" s="381"/>
      <c r="H140" s="391"/>
      <c r="I140" s="384"/>
      <c r="J140" s="378"/>
      <c r="K140" s="349"/>
      <c r="L140" s="412"/>
      <c r="M140" s="412"/>
      <c r="N140" s="355"/>
      <c r="O140" s="358"/>
      <c r="P140" s="361"/>
      <c r="Q140" s="33"/>
      <c r="R140" s="364"/>
      <c r="S140" s="367"/>
      <c r="T140" s="367"/>
      <c r="U140" s="370"/>
      <c r="V140" s="373"/>
      <c r="W140" s="322"/>
      <c r="X140" s="325"/>
      <c r="Y140" s="328"/>
      <c r="Z140" s="331"/>
    </row>
    <row r="141" spans="1:26" ht="26.25" thickBot="1" x14ac:dyDescent="0.3">
      <c r="A141" s="320"/>
      <c r="B141" s="4" t="s">
        <v>140</v>
      </c>
      <c r="C141" s="159"/>
      <c r="D141" s="160"/>
      <c r="E141" s="161"/>
      <c r="F141" s="335"/>
      <c r="G141" s="382"/>
      <c r="H141" s="392"/>
      <c r="I141" s="385"/>
      <c r="J141" s="379"/>
      <c r="K141" s="350"/>
      <c r="L141" s="413"/>
      <c r="M141" s="413"/>
      <c r="N141" s="356"/>
      <c r="O141" s="359"/>
      <c r="P141" s="362"/>
      <c r="Q141" s="34"/>
      <c r="R141" s="365"/>
      <c r="S141" s="368"/>
      <c r="T141" s="368"/>
      <c r="U141" s="371"/>
      <c r="V141" s="374"/>
      <c r="W141" s="323"/>
      <c r="X141" s="326"/>
      <c r="Y141" s="329"/>
      <c r="Z141" s="332"/>
    </row>
    <row r="142" spans="1:26" x14ac:dyDescent="0.25">
      <c r="A142" s="318" t="s">
        <v>103</v>
      </c>
      <c r="B142" s="1" t="s">
        <v>245</v>
      </c>
      <c r="C142" s="165"/>
      <c r="D142" s="166"/>
      <c r="E142" s="167"/>
      <c r="F142" s="333">
        <v>3</v>
      </c>
      <c r="G142" s="380" t="s">
        <v>111</v>
      </c>
      <c r="H142" s="390"/>
      <c r="I142" s="383">
        <f>H142*F142</f>
        <v>0</v>
      </c>
      <c r="J142" s="377"/>
      <c r="K142" s="348">
        <v>1</v>
      </c>
      <c r="L142" s="411"/>
      <c r="M142" s="411"/>
      <c r="N142" s="354"/>
      <c r="O142" s="357"/>
      <c r="P142" s="360"/>
      <c r="Q142" s="32"/>
      <c r="R142" s="363">
        <f>ROUND(K142*$I142,2)</f>
        <v>0</v>
      </c>
      <c r="S142" s="366">
        <f>ROUND(L142*$I142,2)</f>
        <v>0</v>
      </c>
      <c r="T142" s="366">
        <f>ROUND(M142*$I142,2)</f>
        <v>0</v>
      </c>
      <c r="U142" s="369">
        <f>ROUND(N142*$I142,2)</f>
        <v>0</v>
      </c>
      <c r="V142" s="372">
        <f>SUM(R142:U148)</f>
        <v>0</v>
      </c>
      <c r="W142" s="321">
        <f>R142</f>
        <v>0</v>
      </c>
      <c r="X142" s="324">
        <f>S142</f>
        <v>0</v>
      </c>
      <c r="Y142" s="327">
        <f>V142-W142-X142</f>
        <v>0</v>
      </c>
      <c r="Z142" s="330"/>
    </row>
    <row r="143" spans="1:26" x14ac:dyDescent="0.25">
      <c r="A143" s="319"/>
      <c r="B143" s="3" t="s">
        <v>54</v>
      </c>
      <c r="C143" s="168"/>
      <c r="D143" s="169"/>
      <c r="E143" s="170"/>
      <c r="F143" s="334"/>
      <c r="G143" s="381"/>
      <c r="H143" s="391"/>
      <c r="I143" s="384"/>
      <c r="J143" s="378"/>
      <c r="K143" s="349"/>
      <c r="L143" s="412"/>
      <c r="M143" s="412"/>
      <c r="N143" s="355"/>
      <c r="O143" s="358"/>
      <c r="P143" s="361"/>
      <c r="Q143" s="33"/>
      <c r="R143" s="364"/>
      <c r="S143" s="367"/>
      <c r="T143" s="367"/>
      <c r="U143" s="370"/>
      <c r="V143" s="373"/>
      <c r="W143" s="322"/>
      <c r="X143" s="325"/>
      <c r="Y143" s="328"/>
      <c r="Z143" s="331"/>
    </row>
    <row r="144" spans="1:26" x14ac:dyDescent="0.25">
      <c r="A144" s="319"/>
      <c r="B144" s="3" t="s">
        <v>55</v>
      </c>
      <c r="C144" s="168"/>
      <c r="D144" s="169"/>
      <c r="E144" s="170"/>
      <c r="F144" s="334"/>
      <c r="G144" s="381"/>
      <c r="H144" s="391"/>
      <c r="I144" s="384"/>
      <c r="J144" s="378"/>
      <c r="K144" s="349"/>
      <c r="L144" s="412"/>
      <c r="M144" s="412"/>
      <c r="N144" s="355"/>
      <c r="O144" s="358"/>
      <c r="P144" s="361"/>
      <c r="Q144" s="33"/>
      <c r="R144" s="364"/>
      <c r="S144" s="367"/>
      <c r="T144" s="367"/>
      <c r="U144" s="370"/>
      <c r="V144" s="373"/>
      <c r="W144" s="322"/>
      <c r="X144" s="325"/>
      <c r="Y144" s="328"/>
      <c r="Z144" s="331"/>
    </row>
    <row r="145" spans="1:26" ht="25.5" x14ac:dyDescent="0.25">
      <c r="A145" s="319"/>
      <c r="B145" s="3" t="s">
        <v>142</v>
      </c>
      <c r="C145" s="168"/>
      <c r="D145" s="169"/>
      <c r="E145" s="170"/>
      <c r="F145" s="334"/>
      <c r="G145" s="381"/>
      <c r="H145" s="391"/>
      <c r="I145" s="384"/>
      <c r="J145" s="378"/>
      <c r="K145" s="349"/>
      <c r="L145" s="412"/>
      <c r="M145" s="412"/>
      <c r="N145" s="355"/>
      <c r="O145" s="358"/>
      <c r="P145" s="361"/>
      <c r="Q145" s="33"/>
      <c r="R145" s="364"/>
      <c r="S145" s="367"/>
      <c r="T145" s="367"/>
      <c r="U145" s="370"/>
      <c r="V145" s="373"/>
      <c r="W145" s="322"/>
      <c r="X145" s="325"/>
      <c r="Y145" s="328"/>
      <c r="Z145" s="331"/>
    </row>
    <row r="146" spans="1:26" x14ac:dyDescent="0.25">
      <c r="A146" s="319"/>
      <c r="B146" s="3" t="s">
        <v>56</v>
      </c>
      <c r="C146" s="168"/>
      <c r="D146" s="169"/>
      <c r="E146" s="170"/>
      <c r="F146" s="334"/>
      <c r="G146" s="381"/>
      <c r="H146" s="391"/>
      <c r="I146" s="384"/>
      <c r="J146" s="378"/>
      <c r="K146" s="349"/>
      <c r="L146" s="412"/>
      <c r="M146" s="412"/>
      <c r="N146" s="355"/>
      <c r="O146" s="358"/>
      <c r="P146" s="361"/>
      <c r="Q146" s="33"/>
      <c r="R146" s="364"/>
      <c r="S146" s="367"/>
      <c r="T146" s="367"/>
      <c r="U146" s="370"/>
      <c r="V146" s="373"/>
      <c r="W146" s="322"/>
      <c r="X146" s="325"/>
      <c r="Y146" s="328"/>
      <c r="Z146" s="331"/>
    </row>
    <row r="147" spans="1:26" x14ac:dyDescent="0.25">
      <c r="A147" s="319"/>
      <c r="B147" s="3" t="s">
        <v>57</v>
      </c>
      <c r="C147" s="168"/>
      <c r="D147" s="169"/>
      <c r="E147" s="170"/>
      <c r="F147" s="334"/>
      <c r="G147" s="381"/>
      <c r="H147" s="391"/>
      <c r="I147" s="384"/>
      <c r="J147" s="378"/>
      <c r="K147" s="349"/>
      <c r="L147" s="412"/>
      <c r="M147" s="412"/>
      <c r="N147" s="355"/>
      <c r="O147" s="358"/>
      <c r="P147" s="361"/>
      <c r="Q147" s="33"/>
      <c r="R147" s="364"/>
      <c r="S147" s="367"/>
      <c r="T147" s="367"/>
      <c r="U147" s="370"/>
      <c r="V147" s="373"/>
      <c r="W147" s="322"/>
      <c r="X147" s="325"/>
      <c r="Y147" s="328"/>
      <c r="Z147" s="331"/>
    </row>
    <row r="148" spans="1:26" ht="39" thickBot="1" x14ac:dyDescent="0.3">
      <c r="A148" s="320"/>
      <c r="B148" s="4" t="s">
        <v>244</v>
      </c>
      <c r="C148" s="171"/>
      <c r="D148" s="172"/>
      <c r="E148" s="173"/>
      <c r="F148" s="335"/>
      <c r="G148" s="382"/>
      <c r="H148" s="392"/>
      <c r="I148" s="385"/>
      <c r="J148" s="379"/>
      <c r="K148" s="350"/>
      <c r="L148" s="413"/>
      <c r="M148" s="413"/>
      <c r="N148" s="356"/>
      <c r="O148" s="359"/>
      <c r="P148" s="362"/>
      <c r="Q148" s="34"/>
      <c r="R148" s="365"/>
      <c r="S148" s="368"/>
      <c r="T148" s="368"/>
      <c r="U148" s="371"/>
      <c r="V148" s="374"/>
      <c r="W148" s="323"/>
      <c r="X148" s="326"/>
      <c r="Y148" s="329"/>
      <c r="Z148" s="332"/>
    </row>
    <row r="149" spans="1:26" x14ac:dyDescent="0.25">
      <c r="A149" s="318" t="s">
        <v>104</v>
      </c>
      <c r="B149" s="1" t="s">
        <v>246</v>
      </c>
      <c r="C149" s="165"/>
      <c r="D149" s="166"/>
      <c r="E149" s="167"/>
      <c r="F149" s="333">
        <v>1</v>
      </c>
      <c r="G149" s="380" t="s">
        <v>111</v>
      </c>
      <c r="H149" s="390"/>
      <c r="I149" s="383">
        <f>H149*F149</f>
        <v>0</v>
      </c>
      <c r="J149" s="377"/>
      <c r="K149" s="348">
        <v>1</v>
      </c>
      <c r="L149" s="411"/>
      <c r="M149" s="411"/>
      <c r="N149" s="354"/>
      <c r="O149" s="357"/>
      <c r="P149" s="360"/>
      <c r="Q149" s="32"/>
      <c r="R149" s="363">
        <f>ROUND(K149*$I149,2)</f>
        <v>0</v>
      </c>
      <c r="S149" s="366">
        <f>ROUND(L149*$I149,2)</f>
        <v>0</v>
      </c>
      <c r="T149" s="366">
        <f>ROUND(M149*$I149,2)</f>
        <v>0</v>
      </c>
      <c r="U149" s="369">
        <f>ROUND(N149*$I149,2)</f>
        <v>0</v>
      </c>
      <c r="V149" s="372">
        <f>SUM(R149:U155)</f>
        <v>0</v>
      </c>
      <c r="W149" s="321">
        <f>R149</f>
        <v>0</v>
      </c>
      <c r="X149" s="324">
        <f>S149</f>
        <v>0</v>
      </c>
      <c r="Y149" s="327">
        <f>V149-W149-X149</f>
        <v>0</v>
      </c>
      <c r="Z149" s="330"/>
    </row>
    <row r="150" spans="1:26" ht="25.5" x14ac:dyDescent="0.25">
      <c r="A150" s="319"/>
      <c r="B150" s="81" t="s">
        <v>224</v>
      </c>
      <c r="C150" s="168"/>
      <c r="D150" s="169"/>
      <c r="E150" s="170"/>
      <c r="F150" s="334"/>
      <c r="G150" s="381"/>
      <c r="H150" s="391"/>
      <c r="I150" s="384"/>
      <c r="J150" s="378"/>
      <c r="K150" s="349"/>
      <c r="L150" s="412"/>
      <c r="M150" s="412"/>
      <c r="N150" s="355"/>
      <c r="O150" s="358"/>
      <c r="P150" s="361"/>
      <c r="Q150" s="33"/>
      <c r="R150" s="364"/>
      <c r="S150" s="367"/>
      <c r="T150" s="367"/>
      <c r="U150" s="370"/>
      <c r="V150" s="373"/>
      <c r="W150" s="322"/>
      <c r="X150" s="325"/>
      <c r="Y150" s="328"/>
      <c r="Z150" s="331"/>
    </row>
    <row r="151" spans="1:26" x14ac:dyDescent="0.25">
      <c r="A151" s="319"/>
      <c r="B151" s="3" t="s">
        <v>143</v>
      </c>
      <c r="C151" s="168"/>
      <c r="D151" s="169"/>
      <c r="E151" s="170"/>
      <c r="F151" s="334"/>
      <c r="G151" s="381"/>
      <c r="H151" s="391"/>
      <c r="I151" s="384"/>
      <c r="J151" s="378"/>
      <c r="K151" s="349"/>
      <c r="L151" s="412"/>
      <c r="M151" s="412"/>
      <c r="N151" s="355"/>
      <c r="O151" s="358"/>
      <c r="P151" s="361"/>
      <c r="Q151" s="33"/>
      <c r="R151" s="364"/>
      <c r="S151" s="367"/>
      <c r="T151" s="367"/>
      <c r="U151" s="370"/>
      <c r="V151" s="373"/>
      <c r="W151" s="322"/>
      <c r="X151" s="325"/>
      <c r="Y151" s="328"/>
      <c r="Z151" s="331"/>
    </row>
    <row r="152" spans="1:26" ht="25.5" x14ac:dyDescent="0.25">
      <c r="A152" s="319"/>
      <c r="B152" s="3" t="s">
        <v>142</v>
      </c>
      <c r="C152" s="168"/>
      <c r="D152" s="169"/>
      <c r="E152" s="170"/>
      <c r="F152" s="334"/>
      <c r="G152" s="381"/>
      <c r="H152" s="391"/>
      <c r="I152" s="384"/>
      <c r="J152" s="378"/>
      <c r="K152" s="349"/>
      <c r="L152" s="412"/>
      <c r="M152" s="412"/>
      <c r="N152" s="355"/>
      <c r="O152" s="358"/>
      <c r="P152" s="361"/>
      <c r="Q152" s="33"/>
      <c r="R152" s="364"/>
      <c r="S152" s="367"/>
      <c r="T152" s="367"/>
      <c r="U152" s="370"/>
      <c r="V152" s="373"/>
      <c r="W152" s="322"/>
      <c r="X152" s="325"/>
      <c r="Y152" s="328"/>
      <c r="Z152" s="331"/>
    </row>
    <row r="153" spans="1:26" ht="25.5" x14ac:dyDescent="0.25">
      <c r="A153" s="319"/>
      <c r="B153" s="3" t="s">
        <v>225</v>
      </c>
      <c r="C153" s="168"/>
      <c r="D153" s="169"/>
      <c r="E153" s="170"/>
      <c r="F153" s="334"/>
      <c r="G153" s="381"/>
      <c r="H153" s="391"/>
      <c r="I153" s="384"/>
      <c r="J153" s="378"/>
      <c r="K153" s="349"/>
      <c r="L153" s="412"/>
      <c r="M153" s="412"/>
      <c r="N153" s="355"/>
      <c r="O153" s="358"/>
      <c r="P153" s="361"/>
      <c r="Q153" s="33"/>
      <c r="R153" s="364"/>
      <c r="S153" s="367"/>
      <c r="T153" s="367"/>
      <c r="U153" s="370"/>
      <c r="V153" s="373"/>
      <c r="W153" s="322"/>
      <c r="X153" s="325"/>
      <c r="Y153" s="328"/>
      <c r="Z153" s="331"/>
    </row>
    <row r="154" spans="1:26" x14ac:dyDescent="0.25">
      <c r="A154" s="319"/>
      <c r="B154" s="3" t="s">
        <v>57</v>
      </c>
      <c r="C154" s="168"/>
      <c r="D154" s="169"/>
      <c r="E154" s="170"/>
      <c r="F154" s="334"/>
      <c r="G154" s="381"/>
      <c r="H154" s="391"/>
      <c r="I154" s="384"/>
      <c r="J154" s="378"/>
      <c r="K154" s="349"/>
      <c r="L154" s="412"/>
      <c r="M154" s="412"/>
      <c r="N154" s="355"/>
      <c r="O154" s="358"/>
      <c r="P154" s="361"/>
      <c r="Q154" s="33"/>
      <c r="R154" s="364"/>
      <c r="S154" s="367"/>
      <c r="T154" s="367"/>
      <c r="U154" s="370"/>
      <c r="V154" s="373"/>
      <c r="W154" s="322"/>
      <c r="X154" s="325"/>
      <c r="Y154" s="328"/>
      <c r="Z154" s="331"/>
    </row>
    <row r="155" spans="1:26" ht="26.25" thickBot="1" x14ac:dyDescent="0.3">
      <c r="A155" s="320"/>
      <c r="B155" s="4" t="s">
        <v>243</v>
      </c>
      <c r="C155" s="171"/>
      <c r="D155" s="172"/>
      <c r="E155" s="173"/>
      <c r="F155" s="335"/>
      <c r="G155" s="382"/>
      <c r="H155" s="392"/>
      <c r="I155" s="385"/>
      <c r="J155" s="379"/>
      <c r="K155" s="350"/>
      <c r="L155" s="413"/>
      <c r="M155" s="413"/>
      <c r="N155" s="356"/>
      <c r="O155" s="359"/>
      <c r="P155" s="362"/>
      <c r="Q155" s="34"/>
      <c r="R155" s="365"/>
      <c r="S155" s="368"/>
      <c r="T155" s="368"/>
      <c r="U155" s="371"/>
      <c r="V155" s="374"/>
      <c r="W155" s="323"/>
      <c r="X155" s="326"/>
      <c r="Y155" s="329"/>
      <c r="Z155" s="332"/>
    </row>
    <row r="156" spans="1:26" x14ac:dyDescent="0.25">
      <c r="A156" s="318" t="s">
        <v>105</v>
      </c>
      <c r="B156" s="216" t="s">
        <v>249</v>
      </c>
      <c r="C156" s="165"/>
      <c r="D156" s="166"/>
      <c r="E156" s="167"/>
      <c r="F156" s="333">
        <v>1</v>
      </c>
      <c r="G156" s="380" t="s">
        <v>111</v>
      </c>
      <c r="H156" s="390"/>
      <c r="I156" s="383">
        <f>H156*F156</f>
        <v>0</v>
      </c>
      <c r="J156" s="377"/>
      <c r="K156" s="348">
        <v>1</v>
      </c>
      <c r="L156" s="411"/>
      <c r="M156" s="411"/>
      <c r="N156" s="354"/>
      <c r="O156" s="357"/>
      <c r="P156" s="360"/>
      <c r="Q156" s="32"/>
      <c r="R156" s="363">
        <f>ROUND(K156*$I156,2)</f>
        <v>0</v>
      </c>
      <c r="S156" s="366">
        <f>ROUND(L156*$I156,2)</f>
        <v>0</v>
      </c>
      <c r="T156" s="366">
        <f>ROUND(M156*$I156,2)</f>
        <v>0</v>
      </c>
      <c r="U156" s="369">
        <f>ROUND(N156*$I156,2)</f>
        <v>0</v>
      </c>
      <c r="V156" s="372">
        <f>SUM(R156:U162)</f>
        <v>0</v>
      </c>
      <c r="W156" s="321">
        <f>R156</f>
        <v>0</v>
      </c>
      <c r="X156" s="324">
        <f>S156</f>
        <v>0</v>
      </c>
      <c r="Y156" s="327">
        <f>V156-W156-X156</f>
        <v>0</v>
      </c>
      <c r="Z156" s="330"/>
    </row>
    <row r="157" spans="1:26" ht="38.25" x14ac:dyDescent="0.25">
      <c r="A157" s="319"/>
      <c r="B157" s="81" t="s">
        <v>293</v>
      </c>
      <c r="C157" s="168"/>
      <c r="D157" s="169"/>
      <c r="E157" s="170"/>
      <c r="F157" s="334"/>
      <c r="G157" s="381"/>
      <c r="H157" s="391"/>
      <c r="I157" s="384"/>
      <c r="J157" s="378"/>
      <c r="K157" s="349"/>
      <c r="L157" s="412"/>
      <c r="M157" s="412"/>
      <c r="N157" s="355"/>
      <c r="O157" s="358"/>
      <c r="P157" s="361"/>
      <c r="Q157" s="33"/>
      <c r="R157" s="364"/>
      <c r="S157" s="367"/>
      <c r="T157" s="367"/>
      <c r="U157" s="370"/>
      <c r="V157" s="373"/>
      <c r="W157" s="322"/>
      <c r="X157" s="325"/>
      <c r="Y157" s="328"/>
      <c r="Z157" s="331"/>
    </row>
    <row r="158" spans="1:26" x14ac:dyDescent="0.25">
      <c r="A158" s="319"/>
      <c r="B158" s="3" t="s">
        <v>247</v>
      </c>
      <c r="C158" s="168"/>
      <c r="D158" s="169"/>
      <c r="E158" s="170"/>
      <c r="F158" s="334"/>
      <c r="G158" s="381"/>
      <c r="H158" s="391"/>
      <c r="I158" s="384"/>
      <c r="J158" s="378"/>
      <c r="K158" s="349"/>
      <c r="L158" s="412"/>
      <c r="M158" s="412"/>
      <c r="N158" s="355"/>
      <c r="O158" s="358"/>
      <c r="P158" s="361"/>
      <c r="Q158" s="33"/>
      <c r="R158" s="364"/>
      <c r="S158" s="367"/>
      <c r="T158" s="367"/>
      <c r="U158" s="370"/>
      <c r="V158" s="373"/>
      <c r="W158" s="322"/>
      <c r="X158" s="325"/>
      <c r="Y158" s="328"/>
      <c r="Z158" s="331"/>
    </row>
    <row r="159" spans="1:26" ht="25.5" x14ac:dyDescent="0.25">
      <c r="A159" s="319"/>
      <c r="B159" s="3" t="s">
        <v>141</v>
      </c>
      <c r="C159" s="168"/>
      <c r="D159" s="169"/>
      <c r="E159" s="170"/>
      <c r="F159" s="334"/>
      <c r="G159" s="381"/>
      <c r="H159" s="391"/>
      <c r="I159" s="384"/>
      <c r="J159" s="378"/>
      <c r="K159" s="349"/>
      <c r="L159" s="412"/>
      <c r="M159" s="412"/>
      <c r="N159" s="355"/>
      <c r="O159" s="358"/>
      <c r="P159" s="361"/>
      <c r="Q159" s="33"/>
      <c r="R159" s="364"/>
      <c r="S159" s="367"/>
      <c r="T159" s="367"/>
      <c r="U159" s="370"/>
      <c r="V159" s="373"/>
      <c r="W159" s="322"/>
      <c r="X159" s="325"/>
      <c r="Y159" s="328"/>
      <c r="Z159" s="331"/>
    </row>
    <row r="160" spans="1:26" ht="25.5" x14ac:dyDescent="0.25">
      <c r="A160" s="319"/>
      <c r="B160" s="3" t="s">
        <v>226</v>
      </c>
      <c r="C160" s="168"/>
      <c r="D160" s="169"/>
      <c r="E160" s="170"/>
      <c r="F160" s="334"/>
      <c r="G160" s="381"/>
      <c r="H160" s="391"/>
      <c r="I160" s="384"/>
      <c r="J160" s="378"/>
      <c r="K160" s="349"/>
      <c r="L160" s="412"/>
      <c r="M160" s="412"/>
      <c r="N160" s="355"/>
      <c r="O160" s="358"/>
      <c r="P160" s="361"/>
      <c r="Q160" s="33"/>
      <c r="R160" s="364"/>
      <c r="S160" s="367"/>
      <c r="T160" s="367"/>
      <c r="U160" s="370"/>
      <c r="V160" s="373"/>
      <c r="W160" s="322"/>
      <c r="X160" s="325"/>
      <c r="Y160" s="328"/>
      <c r="Z160" s="331"/>
    </row>
    <row r="161" spans="1:26" x14ac:dyDescent="0.25">
      <c r="A161" s="319"/>
      <c r="B161" s="3" t="s">
        <v>57</v>
      </c>
      <c r="C161" s="168"/>
      <c r="D161" s="169"/>
      <c r="E161" s="170"/>
      <c r="F161" s="334"/>
      <c r="G161" s="381"/>
      <c r="H161" s="391"/>
      <c r="I161" s="384"/>
      <c r="J161" s="378"/>
      <c r="K161" s="349"/>
      <c r="L161" s="412"/>
      <c r="M161" s="412"/>
      <c r="N161" s="355"/>
      <c r="O161" s="358"/>
      <c r="P161" s="361"/>
      <c r="Q161" s="33"/>
      <c r="R161" s="364"/>
      <c r="S161" s="367"/>
      <c r="T161" s="367"/>
      <c r="U161" s="370"/>
      <c r="V161" s="373"/>
      <c r="W161" s="322"/>
      <c r="X161" s="325"/>
      <c r="Y161" s="328"/>
      <c r="Z161" s="331"/>
    </row>
    <row r="162" spans="1:26" ht="26.25" thickBot="1" x14ac:dyDescent="0.3">
      <c r="A162" s="320"/>
      <c r="B162" s="4" t="s">
        <v>243</v>
      </c>
      <c r="C162" s="171"/>
      <c r="D162" s="172"/>
      <c r="E162" s="173"/>
      <c r="F162" s="335"/>
      <c r="G162" s="382"/>
      <c r="H162" s="392"/>
      <c r="I162" s="385"/>
      <c r="J162" s="379"/>
      <c r="K162" s="350"/>
      <c r="L162" s="413"/>
      <c r="M162" s="413"/>
      <c r="N162" s="356"/>
      <c r="O162" s="359"/>
      <c r="P162" s="362"/>
      <c r="Q162" s="34"/>
      <c r="R162" s="365"/>
      <c r="S162" s="368"/>
      <c r="T162" s="368"/>
      <c r="U162" s="371"/>
      <c r="V162" s="374"/>
      <c r="W162" s="323"/>
      <c r="X162" s="326"/>
      <c r="Y162" s="329"/>
      <c r="Z162" s="332"/>
    </row>
    <row r="163" spans="1:26" x14ac:dyDescent="0.25">
      <c r="A163" s="318" t="s">
        <v>106</v>
      </c>
      <c r="B163" s="6" t="s">
        <v>45</v>
      </c>
      <c r="C163" s="165"/>
      <c r="D163" s="166"/>
      <c r="E163" s="167"/>
      <c r="F163" s="333">
        <v>5</v>
      </c>
      <c r="G163" s="380" t="s">
        <v>111</v>
      </c>
      <c r="H163" s="390"/>
      <c r="I163" s="383">
        <f>H163*F163</f>
        <v>0</v>
      </c>
      <c r="J163" s="377"/>
      <c r="K163" s="348">
        <v>1</v>
      </c>
      <c r="L163" s="411"/>
      <c r="M163" s="411"/>
      <c r="N163" s="354"/>
      <c r="O163" s="357"/>
      <c r="P163" s="360"/>
      <c r="Q163" s="32"/>
      <c r="R163" s="363">
        <f>ROUND(K163*$I163,2)</f>
        <v>0</v>
      </c>
      <c r="S163" s="366">
        <f>ROUND(L163*$I163,2)</f>
        <v>0</v>
      </c>
      <c r="T163" s="366">
        <f>ROUND(M163*$I163,2)</f>
        <v>0</v>
      </c>
      <c r="U163" s="369">
        <f>ROUND(N163*$I163,2)</f>
        <v>0</v>
      </c>
      <c r="V163" s="372">
        <f>SUM(R163:U169)</f>
        <v>0</v>
      </c>
      <c r="W163" s="321">
        <f>R163</f>
        <v>0</v>
      </c>
      <c r="X163" s="324">
        <f>S163</f>
        <v>0</v>
      </c>
      <c r="Y163" s="327">
        <f>V163-W163-X163</f>
        <v>0</v>
      </c>
      <c r="Z163" s="330"/>
    </row>
    <row r="164" spans="1:26" x14ac:dyDescent="0.25">
      <c r="A164" s="319"/>
      <c r="B164" s="7" t="s">
        <v>148</v>
      </c>
      <c r="C164" s="168"/>
      <c r="D164" s="169"/>
      <c r="E164" s="170"/>
      <c r="F164" s="334"/>
      <c r="G164" s="381"/>
      <c r="H164" s="391"/>
      <c r="I164" s="384"/>
      <c r="J164" s="378"/>
      <c r="K164" s="349"/>
      <c r="L164" s="412"/>
      <c r="M164" s="412"/>
      <c r="N164" s="355"/>
      <c r="O164" s="358"/>
      <c r="P164" s="361"/>
      <c r="Q164" s="33"/>
      <c r="R164" s="364"/>
      <c r="S164" s="367"/>
      <c r="T164" s="367"/>
      <c r="U164" s="370"/>
      <c r="V164" s="373"/>
      <c r="W164" s="322"/>
      <c r="X164" s="325"/>
      <c r="Y164" s="328"/>
      <c r="Z164" s="331"/>
    </row>
    <row r="165" spans="1:26" x14ac:dyDescent="0.25">
      <c r="A165" s="319"/>
      <c r="B165" s="3" t="s">
        <v>149</v>
      </c>
      <c r="C165" s="168"/>
      <c r="D165" s="169"/>
      <c r="E165" s="170"/>
      <c r="F165" s="334"/>
      <c r="G165" s="381"/>
      <c r="H165" s="391"/>
      <c r="I165" s="384"/>
      <c r="J165" s="378"/>
      <c r="K165" s="349"/>
      <c r="L165" s="412"/>
      <c r="M165" s="412"/>
      <c r="N165" s="355"/>
      <c r="O165" s="358"/>
      <c r="P165" s="361"/>
      <c r="Q165" s="33"/>
      <c r="R165" s="364"/>
      <c r="S165" s="367"/>
      <c r="T165" s="367"/>
      <c r="U165" s="370"/>
      <c r="V165" s="373"/>
      <c r="W165" s="322"/>
      <c r="X165" s="325"/>
      <c r="Y165" s="328"/>
      <c r="Z165" s="331"/>
    </row>
    <row r="166" spans="1:26" x14ac:dyDescent="0.25">
      <c r="A166" s="319"/>
      <c r="B166" s="3" t="s">
        <v>58</v>
      </c>
      <c r="C166" s="168"/>
      <c r="D166" s="169"/>
      <c r="E166" s="170"/>
      <c r="F166" s="334"/>
      <c r="G166" s="381"/>
      <c r="H166" s="391"/>
      <c r="I166" s="384"/>
      <c r="J166" s="378"/>
      <c r="K166" s="349"/>
      <c r="L166" s="412"/>
      <c r="M166" s="412"/>
      <c r="N166" s="355"/>
      <c r="O166" s="358"/>
      <c r="P166" s="361"/>
      <c r="Q166" s="33"/>
      <c r="R166" s="364"/>
      <c r="S166" s="367"/>
      <c r="T166" s="367"/>
      <c r="U166" s="370"/>
      <c r="V166" s="373"/>
      <c r="W166" s="322"/>
      <c r="X166" s="325"/>
      <c r="Y166" s="328"/>
      <c r="Z166" s="331"/>
    </row>
    <row r="167" spans="1:26" x14ac:dyDescent="0.25">
      <c r="A167" s="319"/>
      <c r="B167" s="3" t="s">
        <v>59</v>
      </c>
      <c r="C167" s="168"/>
      <c r="D167" s="169"/>
      <c r="E167" s="170"/>
      <c r="F167" s="334"/>
      <c r="G167" s="381"/>
      <c r="H167" s="391"/>
      <c r="I167" s="384"/>
      <c r="J167" s="378"/>
      <c r="K167" s="349"/>
      <c r="L167" s="412"/>
      <c r="M167" s="412"/>
      <c r="N167" s="355"/>
      <c r="O167" s="358"/>
      <c r="P167" s="361"/>
      <c r="Q167" s="33"/>
      <c r="R167" s="364"/>
      <c r="S167" s="367"/>
      <c r="T167" s="367"/>
      <c r="U167" s="370"/>
      <c r="V167" s="373"/>
      <c r="W167" s="322"/>
      <c r="X167" s="325"/>
      <c r="Y167" s="328"/>
      <c r="Z167" s="331"/>
    </row>
    <row r="168" spans="1:26" x14ac:dyDescent="0.25">
      <c r="A168" s="319"/>
      <c r="B168" s="3" t="s">
        <v>60</v>
      </c>
      <c r="C168" s="168"/>
      <c r="D168" s="169"/>
      <c r="E168" s="170"/>
      <c r="F168" s="334"/>
      <c r="G168" s="381"/>
      <c r="H168" s="391"/>
      <c r="I168" s="384"/>
      <c r="J168" s="378"/>
      <c r="K168" s="349"/>
      <c r="L168" s="412"/>
      <c r="M168" s="412"/>
      <c r="N168" s="355"/>
      <c r="O168" s="358"/>
      <c r="P168" s="361"/>
      <c r="Q168" s="33"/>
      <c r="R168" s="364"/>
      <c r="S168" s="367"/>
      <c r="T168" s="367"/>
      <c r="U168" s="370"/>
      <c r="V168" s="373"/>
      <c r="W168" s="322"/>
      <c r="X168" s="325"/>
      <c r="Y168" s="328"/>
      <c r="Z168" s="331"/>
    </row>
    <row r="169" spans="1:26" ht="13.5" thickBot="1" x14ac:dyDescent="0.3">
      <c r="A169" s="320"/>
      <c r="B169" s="4" t="s">
        <v>147</v>
      </c>
      <c r="C169" s="171"/>
      <c r="D169" s="172"/>
      <c r="E169" s="173"/>
      <c r="F169" s="335"/>
      <c r="G169" s="382"/>
      <c r="H169" s="392"/>
      <c r="I169" s="385"/>
      <c r="J169" s="379"/>
      <c r="K169" s="350"/>
      <c r="L169" s="413"/>
      <c r="M169" s="413"/>
      <c r="N169" s="356"/>
      <c r="O169" s="359"/>
      <c r="P169" s="362"/>
      <c r="Q169" s="34"/>
      <c r="R169" s="365"/>
      <c r="S169" s="368"/>
      <c r="T169" s="368"/>
      <c r="U169" s="371"/>
      <c r="V169" s="374"/>
      <c r="W169" s="323"/>
      <c r="X169" s="326"/>
      <c r="Y169" s="329"/>
      <c r="Z169" s="332"/>
    </row>
    <row r="170" spans="1:26" x14ac:dyDescent="0.25">
      <c r="A170" s="318" t="s">
        <v>107</v>
      </c>
      <c r="B170" s="6" t="s">
        <v>45</v>
      </c>
      <c r="C170" s="165"/>
      <c r="D170" s="166"/>
      <c r="E170" s="167"/>
      <c r="F170" s="333">
        <v>5</v>
      </c>
      <c r="G170" s="380" t="s">
        <v>111</v>
      </c>
      <c r="H170" s="390"/>
      <c r="I170" s="383">
        <f>H170*F170</f>
        <v>0</v>
      </c>
      <c r="J170" s="377"/>
      <c r="K170" s="348">
        <v>1</v>
      </c>
      <c r="L170" s="411"/>
      <c r="M170" s="411"/>
      <c r="N170" s="354"/>
      <c r="O170" s="357"/>
      <c r="P170" s="360"/>
      <c r="Q170" s="32"/>
      <c r="R170" s="363">
        <f>ROUND(K170*$I170,2)</f>
        <v>0</v>
      </c>
      <c r="S170" s="366">
        <f>ROUND(L170*$I170,2)</f>
        <v>0</v>
      </c>
      <c r="T170" s="366">
        <f>ROUND(M170*$I170,2)</f>
        <v>0</v>
      </c>
      <c r="U170" s="369">
        <f>ROUND(N170*$I170,2)</f>
        <v>0</v>
      </c>
      <c r="V170" s="424">
        <f>SUM(R170:U176)</f>
        <v>0</v>
      </c>
      <c r="W170" s="321">
        <f>R170</f>
        <v>0</v>
      </c>
      <c r="X170" s="324">
        <f>S170</f>
        <v>0</v>
      </c>
      <c r="Y170" s="327">
        <f>V170-W170-X170</f>
        <v>0</v>
      </c>
      <c r="Z170" s="330"/>
    </row>
    <row r="171" spans="1:26" x14ac:dyDescent="0.25">
      <c r="A171" s="319"/>
      <c r="B171" s="7" t="s">
        <v>148</v>
      </c>
      <c r="C171" s="168"/>
      <c r="D171" s="169"/>
      <c r="E171" s="170"/>
      <c r="F171" s="334"/>
      <c r="G171" s="381"/>
      <c r="H171" s="391"/>
      <c r="I171" s="384"/>
      <c r="J171" s="378"/>
      <c r="K171" s="349"/>
      <c r="L171" s="412"/>
      <c r="M171" s="412"/>
      <c r="N171" s="355"/>
      <c r="O171" s="358"/>
      <c r="P171" s="361"/>
      <c r="Q171" s="33"/>
      <c r="R171" s="364"/>
      <c r="S171" s="367"/>
      <c r="T171" s="367"/>
      <c r="U171" s="370"/>
      <c r="V171" s="425"/>
      <c r="W171" s="322"/>
      <c r="X171" s="325"/>
      <c r="Y171" s="328"/>
      <c r="Z171" s="331"/>
    </row>
    <row r="172" spans="1:26" x14ac:dyDescent="0.25">
      <c r="A172" s="319"/>
      <c r="B172" s="3" t="s">
        <v>150</v>
      </c>
      <c r="C172" s="168"/>
      <c r="D172" s="169"/>
      <c r="E172" s="170"/>
      <c r="F172" s="334"/>
      <c r="G172" s="381"/>
      <c r="H172" s="391"/>
      <c r="I172" s="384"/>
      <c r="J172" s="378"/>
      <c r="K172" s="349"/>
      <c r="L172" s="412"/>
      <c r="M172" s="412"/>
      <c r="N172" s="355"/>
      <c r="O172" s="358"/>
      <c r="P172" s="361"/>
      <c r="Q172" s="33"/>
      <c r="R172" s="364"/>
      <c r="S172" s="367"/>
      <c r="T172" s="367"/>
      <c r="U172" s="370"/>
      <c r="V172" s="425"/>
      <c r="W172" s="322"/>
      <c r="X172" s="325"/>
      <c r="Y172" s="328"/>
      <c r="Z172" s="331"/>
    </row>
    <row r="173" spans="1:26" x14ac:dyDescent="0.25">
      <c r="A173" s="319"/>
      <c r="B173" s="3" t="s">
        <v>58</v>
      </c>
      <c r="C173" s="168"/>
      <c r="D173" s="169"/>
      <c r="E173" s="170"/>
      <c r="F173" s="334"/>
      <c r="G173" s="381"/>
      <c r="H173" s="391"/>
      <c r="I173" s="384"/>
      <c r="J173" s="378"/>
      <c r="K173" s="349"/>
      <c r="L173" s="412"/>
      <c r="M173" s="412"/>
      <c r="N173" s="355"/>
      <c r="O173" s="358"/>
      <c r="P173" s="361"/>
      <c r="Q173" s="33"/>
      <c r="R173" s="364"/>
      <c r="S173" s="367"/>
      <c r="T173" s="367"/>
      <c r="U173" s="370"/>
      <c r="V173" s="425"/>
      <c r="W173" s="322"/>
      <c r="X173" s="325"/>
      <c r="Y173" s="328"/>
      <c r="Z173" s="331"/>
    </row>
    <row r="174" spans="1:26" x14ac:dyDescent="0.25">
      <c r="A174" s="319"/>
      <c r="B174" s="3" t="s">
        <v>59</v>
      </c>
      <c r="C174" s="168"/>
      <c r="D174" s="169"/>
      <c r="E174" s="170"/>
      <c r="F174" s="334"/>
      <c r="G174" s="381"/>
      <c r="H174" s="391"/>
      <c r="I174" s="384"/>
      <c r="J174" s="378"/>
      <c r="K174" s="349"/>
      <c r="L174" s="412"/>
      <c r="M174" s="412"/>
      <c r="N174" s="355"/>
      <c r="O174" s="358"/>
      <c r="P174" s="361"/>
      <c r="Q174" s="33"/>
      <c r="R174" s="364"/>
      <c r="S174" s="367"/>
      <c r="T174" s="367"/>
      <c r="U174" s="370"/>
      <c r="V174" s="425"/>
      <c r="W174" s="322"/>
      <c r="X174" s="325"/>
      <c r="Y174" s="328"/>
      <c r="Z174" s="331"/>
    </row>
    <row r="175" spans="1:26" x14ac:dyDescent="0.25">
      <c r="A175" s="319"/>
      <c r="B175" s="3" t="s">
        <v>60</v>
      </c>
      <c r="C175" s="168"/>
      <c r="D175" s="169"/>
      <c r="E175" s="170"/>
      <c r="F175" s="334"/>
      <c r="G175" s="381"/>
      <c r="H175" s="391"/>
      <c r="I175" s="384"/>
      <c r="J175" s="378"/>
      <c r="K175" s="349"/>
      <c r="L175" s="412"/>
      <c r="M175" s="412"/>
      <c r="N175" s="355"/>
      <c r="O175" s="358"/>
      <c r="P175" s="361"/>
      <c r="Q175" s="33"/>
      <c r="R175" s="364"/>
      <c r="S175" s="367"/>
      <c r="T175" s="367"/>
      <c r="U175" s="370"/>
      <c r="V175" s="425"/>
      <c r="W175" s="322"/>
      <c r="X175" s="325"/>
      <c r="Y175" s="328"/>
      <c r="Z175" s="331"/>
    </row>
    <row r="176" spans="1:26" ht="13.5" thickBot="1" x14ac:dyDescent="0.3">
      <c r="A176" s="320"/>
      <c r="B176" s="4" t="s">
        <v>147</v>
      </c>
      <c r="C176" s="171"/>
      <c r="D176" s="172"/>
      <c r="E176" s="173"/>
      <c r="F176" s="335"/>
      <c r="G176" s="382"/>
      <c r="H176" s="392"/>
      <c r="I176" s="385"/>
      <c r="J176" s="379"/>
      <c r="K176" s="350"/>
      <c r="L176" s="413"/>
      <c r="M176" s="413"/>
      <c r="N176" s="356"/>
      <c r="O176" s="359"/>
      <c r="P176" s="362"/>
      <c r="Q176" s="34"/>
      <c r="R176" s="365"/>
      <c r="S176" s="368"/>
      <c r="T176" s="368"/>
      <c r="U176" s="371"/>
      <c r="V176" s="440"/>
      <c r="W176" s="323"/>
      <c r="X176" s="326"/>
      <c r="Y176" s="329"/>
      <c r="Z176" s="332"/>
    </row>
    <row r="177" spans="1:26" ht="25.5" x14ac:dyDescent="0.25">
      <c r="A177" s="318" t="s">
        <v>108</v>
      </c>
      <c r="B177" s="6" t="s">
        <v>151</v>
      </c>
      <c r="C177" s="165"/>
      <c r="D177" s="166"/>
      <c r="E177" s="167"/>
      <c r="F177" s="333">
        <v>1</v>
      </c>
      <c r="G177" s="380" t="s">
        <v>111</v>
      </c>
      <c r="H177" s="390"/>
      <c r="I177" s="383">
        <f>H177*F177</f>
        <v>0</v>
      </c>
      <c r="J177" s="377"/>
      <c r="K177" s="348">
        <v>1</v>
      </c>
      <c r="L177" s="411"/>
      <c r="M177" s="411"/>
      <c r="N177" s="354"/>
      <c r="O177" s="357"/>
      <c r="P177" s="360"/>
      <c r="Q177" s="32"/>
      <c r="R177" s="363">
        <f>ROUND(K177*$I177,2)</f>
        <v>0</v>
      </c>
      <c r="S177" s="366">
        <f>ROUND(L177*$I177,2)</f>
        <v>0</v>
      </c>
      <c r="T177" s="366">
        <f>ROUND(M177*$I177,2)</f>
        <v>0</v>
      </c>
      <c r="U177" s="369">
        <f>ROUND(N177*$I177,2)</f>
        <v>0</v>
      </c>
      <c r="V177" s="424">
        <f>SUM(R177:U183)</f>
        <v>0</v>
      </c>
      <c r="W177" s="321">
        <f>R177</f>
        <v>0</v>
      </c>
      <c r="X177" s="324">
        <f>S177</f>
        <v>0</v>
      </c>
      <c r="Y177" s="327">
        <f>V177-W177-X177</f>
        <v>0</v>
      </c>
      <c r="Z177" s="330"/>
    </row>
    <row r="178" spans="1:26" x14ac:dyDescent="0.25">
      <c r="A178" s="319"/>
      <c r="B178" s="7" t="s">
        <v>153</v>
      </c>
      <c r="C178" s="168"/>
      <c r="D178" s="169"/>
      <c r="E178" s="170"/>
      <c r="F178" s="334"/>
      <c r="G178" s="381"/>
      <c r="H178" s="391"/>
      <c r="I178" s="384"/>
      <c r="J178" s="378"/>
      <c r="K178" s="349"/>
      <c r="L178" s="412"/>
      <c r="M178" s="412"/>
      <c r="N178" s="355"/>
      <c r="O178" s="358"/>
      <c r="P178" s="361"/>
      <c r="Q178" s="33"/>
      <c r="R178" s="364"/>
      <c r="S178" s="367"/>
      <c r="T178" s="367"/>
      <c r="U178" s="370"/>
      <c r="V178" s="425"/>
      <c r="W178" s="322"/>
      <c r="X178" s="325"/>
      <c r="Y178" s="328"/>
      <c r="Z178" s="331"/>
    </row>
    <row r="179" spans="1:26" x14ac:dyDescent="0.25">
      <c r="A179" s="319"/>
      <c r="B179" s="3" t="s">
        <v>152</v>
      </c>
      <c r="C179" s="168"/>
      <c r="D179" s="169"/>
      <c r="E179" s="170"/>
      <c r="F179" s="334"/>
      <c r="G179" s="381"/>
      <c r="H179" s="391"/>
      <c r="I179" s="384"/>
      <c r="J179" s="378"/>
      <c r="K179" s="349"/>
      <c r="L179" s="412"/>
      <c r="M179" s="412"/>
      <c r="N179" s="355"/>
      <c r="O179" s="358"/>
      <c r="P179" s="361"/>
      <c r="Q179" s="33"/>
      <c r="R179" s="364"/>
      <c r="S179" s="367"/>
      <c r="T179" s="367"/>
      <c r="U179" s="370"/>
      <c r="V179" s="425"/>
      <c r="W179" s="322"/>
      <c r="X179" s="325"/>
      <c r="Y179" s="328"/>
      <c r="Z179" s="331"/>
    </row>
    <row r="180" spans="1:26" x14ac:dyDescent="0.25">
      <c r="A180" s="319"/>
      <c r="B180" s="3" t="s">
        <v>58</v>
      </c>
      <c r="C180" s="168"/>
      <c r="D180" s="169"/>
      <c r="E180" s="170"/>
      <c r="F180" s="334"/>
      <c r="G180" s="381"/>
      <c r="H180" s="391"/>
      <c r="I180" s="384"/>
      <c r="J180" s="378"/>
      <c r="K180" s="349"/>
      <c r="L180" s="412"/>
      <c r="M180" s="412"/>
      <c r="N180" s="355"/>
      <c r="O180" s="358"/>
      <c r="P180" s="361"/>
      <c r="Q180" s="33"/>
      <c r="R180" s="364"/>
      <c r="S180" s="367"/>
      <c r="T180" s="367"/>
      <c r="U180" s="370"/>
      <c r="V180" s="425"/>
      <c r="W180" s="322"/>
      <c r="X180" s="325"/>
      <c r="Y180" s="328"/>
      <c r="Z180" s="331"/>
    </row>
    <row r="181" spans="1:26" x14ac:dyDescent="0.25">
      <c r="A181" s="319"/>
      <c r="B181" s="3" t="s">
        <v>59</v>
      </c>
      <c r="C181" s="168"/>
      <c r="D181" s="169"/>
      <c r="E181" s="170"/>
      <c r="F181" s="334"/>
      <c r="G181" s="381"/>
      <c r="H181" s="391"/>
      <c r="I181" s="384"/>
      <c r="J181" s="378"/>
      <c r="K181" s="349"/>
      <c r="L181" s="412"/>
      <c r="M181" s="412"/>
      <c r="N181" s="355"/>
      <c r="O181" s="358"/>
      <c r="P181" s="361"/>
      <c r="Q181" s="33"/>
      <c r="R181" s="364"/>
      <c r="S181" s="367"/>
      <c r="T181" s="367"/>
      <c r="U181" s="370"/>
      <c r="V181" s="425"/>
      <c r="W181" s="322"/>
      <c r="X181" s="325"/>
      <c r="Y181" s="328"/>
      <c r="Z181" s="331"/>
    </row>
    <row r="182" spans="1:26" x14ac:dyDescent="0.25">
      <c r="A182" s="319"/>
      <c r="B182" s="3" t="s">
        <v>60</v>
      </c>
      <c r="C182" s="168"/>
      <c r="D182" s="169"/>
      <c r="E182" s="170"/>
      <c r="F182" s="334"/>
      <c r="G182" s="381"/>
      <c r="H182" s="391"/>
      <c r="I182" s="384"/>
      <c r="J182" s="378"/>
      <c r="K182" s="349"/>
      <c r="L182" s="412"/>
      <c r="M182" s="412"/>
      <c r="N182" s="355"/>
      <c r="O182" s="358"/>
      <c r="P182" s="361"/>
      <c r="Q182" s="33"/>
      <c r="R182" s="364"/>
      <c r="S182" s="367"/>
      <c r="T182" s="367"/>
      <c r="U182" s="370"/>
      <c r="V182" s="425"/>
      <c r="W182" s="322"/>
      <c r="X182" s="325"/>
      <c r="Y182" s="328"/>
      <c r="Z182" s="331"/>
    </row>
    <row r="183" spans="1:26" ht="13.5" thickBot="1" x14ac:dyDescent="0.3">
      <c r="A183" s="320"/>
      <c r="B183" s="4" t="s">
        <v>147</v>
      </c>
      <c r="C183" s="171"/>
      <c r="D183" s="172"/>
      <c r="E183" s="173"/>
      <c r="F183" s="335"/>
      <c r="G183" s="382"/>
      <c r="H183" s="392"/>
      <c r="I183" s="385"/>
      <c r="J183" s="379"/>
      <c r="K183" s="350"/>
      <c r="L183" s="413"/>
      <c r="M183" s="413"/>
      <c r="N183" s="356"/>
      <c r="O183" s="359"/>
      <c r="P183" s="362"/>
      <c r="Q183" s="34"/>
      <c r="R183" s="365"/>
      <c r="S183" s="368"/>
      <c r="T183" s="368"/>
      <c r="U183" s="371"/>
      <c r="V183" s="440"/>
      <c r="W183" s="323"/>
      <c r="X183" s="326"/>
      <c r="Y183" s="329"/>
      <c r="Z183" s="332"/>
    </row>
    <row r="184" spans="1:26" x14ac:dyDescent="0.25">
      <c r="A184" s="318" t="s">
        <v>109</v>
      </c>
      <c r="B184" s="1" t="s">
        <v>248</v>
      </c>
      <c r="C184" s="165"/>
      <c r="D184" s="166"/>
      <c r="E184" s="167"/>
      <c r="F184" s="333">
        <v>1</v>
      </c>
      <c r="G184" s="380" t="s">
        <v>192</v>
      </c>
      <c r="H184" s="390"/>
      <c r="I184" s="383">
        <f>H184*F184</f>
        <v>0</v>
      </c>
      <c r="J184" s="377"/>
      <c r="K184" s="348">
        <v>1</v>
      </c>
      <c r="L184" s="411"/>
      <c r="M184" s="411"/>
      <c r="N184" s="354"/>
      <c r="O184" s="357"/>
      <c r="P184" s="360"/>
      <c r="Q184" s="32"/>
      <c r="R184" s="363">
        <f>ROUND(K184*$I184,2)</f>
        <v>0</v>
      </c>
      <c r="S184" s="366">
        <f>ROUND(L184*$I184,2)</f>
        <v>0</v>
      </c>
      <c r="T184" s="366">
        <f>ROUND(M184*$I184,2)</f>
        <v>0</v>
      </c>
      <c r="U184" s="369">
        <f>ROUND(N184*$I184,2)</f>
        <v>0</v>
      </c>
      <c r="V184" s="424">
        <f>SUM(R184:U190)</f>
        <v>0</v>
      </c>
      <c r="W184" s="321">
        <f>R184</f>
        <v>0</v>
      </c>
      <c r="X184" s="324">
        <f>S184</f>
        <v>0</v>
      </c>
      <c r="Y184" s="327">
        <f>V184-W184-X184</f>
        <v>0</v>
      </c>
      <c r="Z184" s="330"/>
    </row>
    <row r="185" spans="1:26" x14ac:dyDescent="0.25">
      <c r="A185" s="319"/>
      <c r="B185" s="3" t="s">
        <v>294</v>
      </c>
      <c r="C185" s="168"/>
      <c r="D185" s="169"/>
      <c r="E185" s="170"/>
      <c r="F185" s="334"/>
      <c r="G185" s="381"/>
      <c r="H185" s="391"/>
      <c r="I185" s="384"/>
      <c r="J185" s="378"/>
      <c r="K185" s="349"/>
      <c r="L185" s="412"/>
      <c r="M185" s="412"/>
      <c r="N185" s="355"/>
      <c r="O185" s="358"/>
      <c r="P185" s="361"/>
      <c r="Q185" s="33"/>
      <c r="R185" s="364"/>
      <c r="S185" s="367"/>
      <c r="T185" s="367"/>
      <c r="U185" s="370"/>
      <c r="V185" s="425"/>
      <c r="W185" s="322"/>
      <c r="X185" s="325"/>
      <c r="Y185" s="328"/>
      <c r="Z185" s="331"/>
    </row>
    <row r="186" spans="1:26" x14ac:dyDescent="0.25">
      <c r="A186" s="319"/>
      <c r="B186" s="3" t="s">
        <v>61</v>
      </c>
      <c r="C186" s="168"/>
      <c r="D186" s="169"/>
      <c r="E186" s="170"/>
      <c r="F186" s="334"/>
      <c r="G186" s="381"/>
      <c r="H186" s="391"/>
      <c r="I186" s="384"/>
      <c r="J186" s="378"/>
      <c r="K186" s="349"/>
      <c r="L186" s="412"/>
      <c r="M186" s="412"/>
      <c r="N186" s="355"/>
      <c r="O186" s="358"/>
      <c r="P186" s="361"/>
      <c r="Q186" s="33"/>
      <c r="R186" s="364"/>
      <c r="S186" s="367"/>
      <c r="T186" s="367"/>
      <c r="U186" s="370"/>
      <c r="V186" s="425"/>
      <c r="W186" s="322"/>
      <c r="X186" s="325"/>
      <c r="Y186" s="328"/>
      <c r="Z186" s="331"/>
    </row>
    <row r="187" spans="1:26" x14ac:dyDescent="0.25">
      <c r="A187" s="319"/>
      <c r="B187" s="3" t="s">
        <v>62</v>
      </c>
      <c r="C187" s="168"/>
      <c r="D187" s="169"/>
      <c r="E187" s="170"/>
      <c r="F187" s="334"/>
      <c r="G187" s="381"/>
      <c r="H187" s="391"/>
      <c r="I187" s="384"/>
      <c r="J187" s="378"/>
      <c r="K187" s="349"/>
      <c r="L187" s="412"/>
      <c r="M187" s="412"/>
      <c r="N187" s="355"/>
      <c r="O187" s="358"/>
      <c r="P187" s="361"/>
      <c r="Q187" s="33"/>
      <c r="R187" s="364"/>
      <c r="S187" s="367"/>
      <c r="T187" s="367"/>
      <c r="U187" s="370"/>
      <c r="V187" s="425"/>
      <c r="W187" s="322"/>
      <c r="X187" s="325"/>
      <c r="Y187" s="328"/>
      <c r="Z187" s="331"/>
    </row>
    <row r="188" spans="1:26" x14ac:dyDescent="0.25">
      <c r="A188" s="319"/>
      <c r="B188" s="3" t="s">
        <v>63</v>
      </c>
      <c r="C188" s="168"/>
      <c r="D188" s="169"/>
      <c r="E188" s="170"/>
      <c r="F188" s="334"/>
      <c r="G188" s="381"/>
      <c r="H188" s="391"/>
      <c r="I188" s="384"/>
      <c r="J188" s="378"/>
      <c r="K188" s="349"/>
      <c r="L188" s="412"/>
      <c r="M188" s="412"/>
      <c r="N188" s="355"/>
      <c r="O188" s="358"/>
      <c r="P188" s="361"/>
      <c r="Q188" s="33"/>
      <c r="R188" s="364"/>
      <c r="S188" s="367"/>
      <c r="T188" s="367"/>
      <c r="U188" s="370"/>
      <c r="V188" s="425"/>
      <c r="W188" s="322"/>
      <c r="X188" s="325"/>
      <c r="Y188" s="328"/>
      <c r="Z188" s="331"/>
    </row>
    <row r="189" spans="1:26" ht="15" x14ac:dyDescent="0.25">
      <c r="A189" s="319"/>
      <c r="B189" s="3" t="s">
        <v>144</v>
      </c>
      <c r="C189" s="168"/>
      <c r="D189" s="169"/>
      <c r="E189" s="170"/>
      <c r="F189" s="334"/>
      <c r="G189" s="381"/>
      <c r="H189" s="391"/>
      <c r="I189" s="384"/>
      <c r="J189" s="378"/>
      <c r="K189" s="349"/>
      <c r="L189" s="412"/>
      <c r="M189" s="412"/>
      <c r="N189" s="355"/>
      <c r="O189" s="358"/>
      <c r="P189" s="361"/>
      <c r="Q189" s="33"/>
      <c r="R189" s="364"/>
      <c r="S189" s="367"/>
      <c r="T189" s="367"/>
      <c r="U189" s="370"/>
      <c r="V189" s="425"/>
      <c r="W189" s="322"/>
      <c r="X189" s="325"/>
      <c r="Y189" s="328"/>
      <c r="Z189" s="331"/>
    </row>
    <row r="190" spans="1:26" ht="13.5" thickBot="1" x14ac:dyDescent="0.3">
      <c r="A190" s="320"/>
      <c r="B190" s="4" t="s">
        <v>146</v>
      </c>
      <c r="C190" s="171"/>
      <c r="D190" s="172"/>
      <c r="E190" s="173"/>
      <c r="F190" s="335"/>
      <c r="G190" s="382"/>
      <c r="H190" s="392"/>
      <c r="I190" s="385"/>
      <c r="J190" s="379"/>
      <c r="K190" s="350"/>
      <c r="L190" s="413"/>
      <c r="M190" s="413"/>
      <c r="N190" s="356"/>
      <c r="O190" s="359"/>
      <c r="P190" s="362"/>
      <c r="Q190" s="34"/>
      <c r="R190" s="365"/>
      <c r="S190" s="368"/>
      <c r="T190" s="368"/>
      <c r="U190" s="371"/>
      <c r="V190" s="440"/>
      <c r="W190" s="323"/>
      <c r="X190" s="326"/>
      <c r="Y190" s="329"/>
      <c r="Z190" s="332"/>
    </row>
    <row r="191" spans="1:26" x14ac:dyDescent="0.25">
      <c r="A191" s="318" t="s">
        <v>154</v>
      </c>
      <c r="B191" s="1" t="s">
        <v>157</v>
      </c>
      <c r="C191" s="165"/>
      <c r="D191" s="166"/>
      <c r="E191" s="167"/>
      <c r="F191" s="333">
        <v>1</v>
      </c>
      <c r="G191" s="380" t="s">
        <v>111</v>
      </c>
      <c r="H191" s="390"/>
      <c r="I191" s="383">
        <f>H191*F191</f>
        <v>0</v>
      </c>
      <c r="J191" s="377"/>
      <c r="K191" s="348">
        <v>1</v>
      </c>
      <c r="L191" s="411"/>
      <c r="M191" s="411"/>
      <c r="N191" s="354"/>
      <c r="O191" s="357"/>
      <c r="P191" s="360"/>
      <c r="Q191" s="32"/>
      <c r="R191" s="363">
        <f>ROUND(K191*$I191,2)</f>
        <v>0</v>
      </c>
      <c r="S191" s="366">
        <f>ROUND(L191*$I191,2)</f>
        <v>0</v>
      </c>
      <c r="T191" s="366">
        <f>ROUND(M191*$I191,2)</f>
        <v>0</v>
      </c>
      <c r="U191" s="369">
        <f>ROUND(N191*$I191,2)</f>
        <v>0</v>
      </c>
      <c r="V191" s="424">
        <f>SUM(R191:U195)</f>
        <v>0</v>
      </c>
      <c r="W191" s="321">
        <f>R191</f>
        <v>0</v>
      </c>
      <c r="X191" s="324">
        <f>S191</f>
        <v>0</v>
      </c>
      <c r="Y191" s="327">
        <f>V191-W191-X191</f>
        <v>0</v>
      </c>
      <c r="Z191" s="330"/>
    </row>
    <row r="192" spans="1:26" ht="25.5" x14ac:dyDescent="0.25">
      <c r="A192" s="319"/>
      <c r="B192" s="81" t="s">
        <v>227</v>
      </c>
      <c r="C192" s="168"/>
      <c r="D192" s="169"/>
      <c r="E192" s="170"/>
      <c r="F192" s="334"/>
      <c r="G192" s="381"/>
      <c r="H192" s="391"/>
      <c r="I192" s="384"/>
      <c r="J192" s="378"/>
      <c r="K192" s="349"/>
      <c r="L192" s="412"/>
      <c r="M192" s="412"/>
      <c r="N192" s="355"/>
      <c r="O192" s="358"/>
      <c r="P192" s="361"/>
      <c r="Q192" s="33"/>
      <c r="R192" s="364"/>
      <c r="S192" s="367"/>
      <c r="T192" s="367"/>
      <c r="U192" s="370"/>
      <c r="V192" s="425"/>
      <c r="W192" s="322"/>
      <c r="X192" s="325"/>
      <c r="Y192" s="328"/>
      <c r="Z192" s="331"/>
    </row>
    <row r="193" spans="1:26" x14ac:dyDescent="0.25">
      <c r="A193" s="319"/>
      <c r="B193" s="3" t="s">
        <v>155</v>
      </c>
      <c r="C193" s="168"/>
      <c r="D193" s="169"/>
      <c r="E193" s="170"/>
      <c r="F193" s="334"/>
      <c r="G193" s="381"/>
      <c r="H193" s="391"/>
      <c r="I193" s="384"/>
      <c r="J193" s="378"/>
      <c r="K193" s="349"/>
      <c r="L193" s="412"/>
      <c r="M193" s="412"/>
      <c r="N193" s="355"/>
      <c r="O193" s="358"/>
      <c r="P193" s="361"/>
      <c r="Q193" s="33"/>
      <c r="R193" s="364"/>
      <c r="S193" s="367"/>
      <c r="T193" s="367"/>
      <c r="U193" s="370"/>
      <c r="V193" s="425"/>
      <c r="W193" s="322"/>
      <c r="X193" s="325"/>
      <c r="Y193" s="328"/>
      <c r="Z193" s="331"/>
    </row>
    <row r="194" spans="1:26" x14ac:dyDescent="0.25">
      <c r="A194" s="319"/>
      <c r="B194" s="3" t="s">
        <v>57</v>
      </c>
      <c r="C194" s="168"/>
      <c r="D194" s="169"/>
      <c r="E194" s="170"/>
      <c r="F194" s="334"/>
      <c r="G194" s="381"/>
      <c r="H194" s="391"/>
      <c r="I194" s="384"/>
      <c r="J194" s="378"/>
      <c r="K194" s="349"/>
      <c r="L194" s="412"/>
      <c r="M194" s="412"/>
      <c r="N194" s="355"/>
      <c r="O194" s="358"/>
      <c r="P194" s="361"/>
      <c r="Q194" s="33"/>
      <c r="R194" s="364"/>
      <c r="S194" s="367"/>
      <c r="T194" s="367"/>
      <c r="U194" s="370"/>
      <c r="V194" s="425"/>
      <c r="W194" s="322"/>
      <c r="X194" s="325"/>
      <c r="Y194" s="328"/>
      <c r="Z194" s="331"/>
    </row>
    <row r="195" spans="1:26" ht="13.5" thickBot="1" x14ac:dyDescent="0.3">
      <c r="A195" s="320"/>
      <c r="B195" s="4" t="s">
        <v>295</v>
      </c>
      <c r="C195" s="171"/>
      <c r="D195" s="172"/>
      <c r="E195" s="173"/>
      <c r="F195" s="335"/>
      <c r="G195" s="382"/>
      <c r="H195" s="392"/>
      <c r="I195" s="385"/>
      <c r="J195" s="379"/>
      <c r="K195" s="350"/>
      <c r="L195" s="413"/>
      <c r="M195" s="413"/>
      <c r="N195" s="356"/>
      <c r="O195" s="359"/>
      <c r="P195" s="362"/>
      <c r="Q195" s="34"/>
      <c r="R195" s="365"/>
      <c r="S195" s="368"/>
      <c r="T195" s="368"/>
      <c r="U195" s="371"/>
      <c r="V195" s="440"/>
      <c r="W195" s="323"/>
      <c r="X195" s="326"/>
      <c r="Y195" s="329"/>
      <c r="Z195" s="332"/>
    </row>
    <row r="196" spans="1:26" x14ac:dyDescent="0.25">
      <c r="A196" s="318" t="s">
        <v>156</v>
      </c>
      <c r="B196" s="1" t="s">
        <v>161</v>
      </c>
      <c r="C196" s="165"/>
      <c r="D196" s="166"/>
      <c r="E196" s="167"/>
      <c r="F196" s="333">
        <v>1</v>
      </c>
      <c r="G196" s="380" t="s">
        <v>111</v>
      </c>
      <c r="H196" s="390"/>
      <c r="I196" s="383">
        <f>H196*F196</f>
        <v>0</v>
      </c>
      <c r="J196" s="377"/>
      <c r="K196" s="348">
        <v>1</v>
      </c>
      <c r="L196" s="411"/>
      <c r="M196" s="411"/>
      <c r="N196" s="354"/>
      <c r="O196" s="357"/>
      <c r="P196" s="360"/>
      <c r="Q196" s="32"/>
      <c r="R196" s="363">
        <f>ROUND(K196*$I196,2)</f>
        <v>0</v>
      </c>
      <c r="S196" s="366">
        <f>ROUND(L196*$I196,2)</f>
        <v>0</v>
      </c>
      <c r="T196" s="366">
        <f>ROUND(M196*$I196,2)</f>
        <v>0</v>
      </c>
      <c r="U196" s="369">
        <f>ROUND(N196*$I196,2)</f>
        <v>0</v>
      </c>
      <c r="V196" s="424">
        <f>SUM(R196:U200)</f>
        <v>0</v>
      </c>
      <c r="W196" s="321">
        <f>R196</f>
        <v>0</v>
      </c>
      <c r="X196" s="324">
        <f>S196</f>
        <v>0</v>
      </c>
      <c r="Y196" s="327">
        <f>V196-W196-X196</f>
        <v>0</v>
      </c>
      <c r="Z196" s="330"/>
    </row>
    <row r="197" spans="1:26" x14ac:dyDescent="0.25">
      <c r="A197" s="319"/>
      <c r="B197" s="81" t="s">
        <v>228</v>
      </c>
      <c r="C197" s="168"/>
      <c r="D197" s="169"/>
      <c r="E197" s="170"/>
      <c r="F197" s="334"/>
      <c r="G197" s="381"/>
      <c r="H197" s="391"/>
      <c r="I197" s="384"/>
      <c r="J197" s="378"/>
      <c r="K197" s="349"/>
      <c r="L197" s="412"/>
      <c r="M197" s="412"/>
      <c r="N197" s="355"/>
      <c r="O197" s="358"/>
      <c r="P197" s="361"/>
      <c r="Q197" s="33"/>
      <c r="R197" s="364"/>
      <c r="S197" s="367"/>
      <c r="T197" s="367"/>
      <c r="U197" s="370"/>
      <c r="V197" s="425"/>
      <c r="W197" s="322"/>
      <c r="X197" s="325"/>
      <c r="Y197" s="328"/>
      <c r="Z197" s="331"/>
    </row>
    <row r="198" spans="1:26" x14ac:dyDescent="0.25">
      <c r="A198" s="319"/>
      <c r="B198" s="3" t="s">
        <v>158</v>
      </c>
      <c r="C198" s="168"/>
      <c r="D198" s="169"/>
      <c r="E198" s="170"/>
      <c r="F198" s="334"/>
      <c r="G198" s="381"/>
      <c r="H198" s="391"/>
      <c r="I198" s="384"/>
      <c r="J198" s="378"/>
      <c r="K198" s="349"/>
      <c r="L198" s="412"/>
      <c r="M198" s="412"/>
      <c r="N198" s="355"/>
      <c r="O198" s="358"/>
      <c r="P198" s="361"/>
      <c r="Q198" s="33"/>
      <c r="R198" s="364"/>
      <c r="S198" s="367"/>
      <c r="T198" s="367"/>
      <c r="U198" s="370"/>
      <c r="V198" s="425"/>
      <c r="W198" s="322"/>
      <c r="X198" s="325"/>
      <c r="Y198" s="328"/>
      <c r="Z198" s="331"/>
    </row>
    <row r="199" spans="1:26" x14ac:dyDescent="0.25">
      <c r="A199" s="319"/>
      <c r="B199" s="3" t="s">
        <v>159</v>
      </c>
      <c r="C199" s="168"/>
      <c r="D199" s="169"/>
      <c r="E199" s="170"/>
      <c r="F199" s="334"/>
      <c r="G199" s="381"/>
      <c r="H199" s="391"/>
      <c r="I199" s="384"/>
      <c r="J199" s="378"/>
      <c r="K199" s="349"/>
      <c r="L199" s="412"/>
      <c r="M199" s="412"/>
      <c r="N199" s="355"/>
      <c r="O199" s="358"/>
      <c r="P199" s="361"/>
      <c r="Q199" s="33"/>
      <c r="R199" s="364"/>
      <c r="S199" s="367"/>
      <c r="T199" s="367"/>
      <c r="U199" s="370"/>
      <c r="V199" s="425"/>
      <c r="W199" s="322"/>
      <c r="X199" s="325"/>
      <c r="Y199" s="328"/>
      <c r="Z199" s="331"/>
    </row>
    <row r="200" spans="1:26" ht="13.5" thickBot="1" x14ac:dyDescent="0.3">
      <c r="A200" s="320"/>
      <c r="B200" s="4" t="s">
        <v>295</v>
      </c>
      <c r="C200" s="171"/>
      <c r="D200" s="172"/>
      <c r="E200" s="173"/>
      <c r="F200" s="335"/>
      <c r="G200" s="382"/>
      <c r="H200" s="392"/>
      <c r="I200" s="385"/>
      <c r="J200" s="379"/>
      <c r="K200" s="350"/>
      <c r="L200" s="413"/>
      <c r="M200" s="413"/>
      <c r="N200" s="356"/>
      <c r="O200" s="359"/>
      <c r="P200" s="362"/>
      <c r="Q200" s="34"/>
      <c r="R200" s="365"/>
      <c r="S200" s="368"/>
      <c r="T200" s="368"/>
      <c r="U200" s="371"/>
      <c r="V200" s="440"/>
      <c r="W200" s="323"/>
      <c r="X200" s="326"/>
      <c r="Y200" s="329"/>
      <c r="Z200" s="332"/>
    </row>
    <row r="201" spans="1:26" x14ac:dyDescent="0.25">
      <c r="A201" s="318" t="s">
        <v>163</v>
      </c>
      <c r="B201" s="1" t="s">
        <v>162</v>
      </c>
      <c r="C201" s="165"/>
      <c r="D201" s="166"/>
      <c r="E201" s="167"/>
      <c r="F201" s="333">
        <v>2</v>
      </c>
      <c r="G201" s="380" t="s">
        <v>111</v>
      </c>
      <c r="H201" s="390"/>
      <c r="I201" s="383">
        <f>H201*F201</f>
        <v>0</v>
      </c>
      <c r="J201" s="377"/>
      <c r="K201" s="348">
        <v>1</v>
      </c>
      <c r="L201" s="411"/>
      <c r="M201" s="411"/>
      <c r="N201" s="354"/>
      <c r="O201" s="357"/>
      <c r="P201" s="360"/>
      <c r="Q201" s="32"/>
      <c r="R201" s="363">
        <f>ROUND(K201*$I201,2)</f>
        <v>0</v>
      </c>
      <c r="S201" s="366">
        <f>ROUND(L201*$I201,2)</f>
        <v>0</v>
      </c>
      <c r="T201" s="366">
        <f>ROUND(M201*$I201,2)</f>
        <v>0</v>
      </c>
      <c r="U201" s="369">
        <f>ROUND(N201*$I201,2)</f>
        <v>0</v>
      </c>
      <c r="V201" s="424">
        <f>SUM(R201:U205)</f>
        <v>0</v>
      </c>
      <c r="W201" s="321">
        <f>R201</f>
        <v>0</v>
      </c>
      <c r="X201" s="324">
        <f>S201</f>
        <v>0</v>
      </c>
      <c r="Y201" s="327">
        <f>V201-W201-X201</f>
        <v>0</v>
      </c>
      <c r="Z201" s="330"/>
    </row>
    <row r="202" spans="1:26" x14ac:dyDescent="0.25">
      <c r="A202" s="319"/>
      <c r="B202" s="81" t="s">
        <v>229</v>
      </c>
      <c r="C202" s="168"/>
      <c r="D202" s="169"/>
      <c r="E202" s="170"/>
      <c r="F202" s="334"/>
      <c r="G202" s="381"/>
      <c r="H202" s="391"/>
      <c r="I202" s="384"/>
      <c r="J202" s="378"/>
      <c r="K202" s="349"/>
      <c r="L202" s="412"/>
      <c r="M202" s="412"/>
      <c r="N202" s="355"/>
      <c r="O202" s="358"/>
      <c r="P202" s="361"/>
      <c r="Q202" s="33"/>
      <c r="R202" s="364"/>
      <c r="S202" s="367"/>
      <c r="T202" s="367"/>
      <c r="U202" s="370"/>
      <c r="V202" s="425"/>
      <c r="W202" s="322"/>
      <c r="X202" s="325"/>
      <c r="Y202" s="328"/>
      <c r="Z202" s="331"/>
    </row>
    <row r="203" spans="1:26" x14ac:dyDescent="0.25">
      <c r="A203" s="319"/>
      <c r="B203" s="3" t="s">
        <v>158</v>
      </c>
      <c r="C203" s="168"/>
      <c r="D203" s="169"/>
      <c r="E203" s="170"/>
      <c r="F203" s="334"/>
      <c r="G203" s="381"/>
      <c r="H203" s="391"/>
      <c r="I203" s="384"/>
      <c r="J203" s="378"/>
      <c r="K203" s="349"/>
      <c r="L203" s="412"/>
      <c r="M203" s="412"/>
      <c r="N203" s="355"/>
      <c r="O203" s="358"/>
      <c r="P203" s="361"/>
      <c r="Q203" s="33"/>
      <c r="R203" s="364"/>
      <c r="S203" s="367"/>
      <c r="T203" s="367"/>
      <c r="U203" s="370"/>
      <c r="V203" s="425"/>
      <c r="W203" s="322"/>
      <c r="X203" s="325"/>
      <c r="Y203" s="328"/>
      <c r="Z203" s="331"/>
    </row>
    <row r="204" spans="1:26" x14ac:dyDescent="0.25">
      <c r="A204" s="319"/>
      <c r="B204" s="3" t="s">
        <v>159</v>
      </c>
      <c r="C204" s="168"/>
      <c r="D204" s="169"/>
      <c r="E204" s="170"/>
      <c r="F204" s="334"/>
      <c r="G204" s="381"/>
      <c r="H204" s="391"/>
      <c r="I204" s="384"/>
      <c r="J204" s="378"/>
      <c r="K204" s="349"/>
      <c r="L204" s="412"/>
      <c r="M204" s="412"/>
      <c r="N204" s="355"/>
      <c r="O204" s="358"/>
      <c r="P204" s="361"/>
      <c r="Q204" s="33"/>
      <c r="R204" s="364"/>
      <c r="S204" s="367"/>
      <c r="T204" s="367"/>
      <c r="U204" s="370"/>
      <c r="V204" s="425"/>
      <c r="W204" s="322"/>
      <c r="X204" s="325"/>
      <c r="Y204" s="328"/>
      <c r="Z204" s="331"/>
    </row>
    <row r="205" spans="1:26" ht="13.5" thickBot="1" x14ac:dyDescent="0.3">
      <c r="A205" s="320"/>
      <c r="B205" s="4" t="s">
        <v>295</v>
      </c>
      <c r="C205" s="171"/>
      <c r="D205" s="172"/>
      <c r="E205" s="173"/>
      <c r="F205" s="335"/>
      <c r="G205" s="382"/>
      <c r="H205" s="392"/>
      <c r="I205" s="385"/>
      <c r="J205" s="379"/>
      <c r="K205" s="350"/>
      <c r="L205" s="413"/>
      <c r="M205" s="413"/>
      <c r="N205" s="356"/>
      <c r="O205" s="359"/>
      <c r="P205" s="362"/>
      <c r="Q205" s="34"/>
      <c r="R205" s="365"/>
      <c r="S205" s="368"/>
      <c r="T205" s="368"/>
      <c r="U205" s="371"/>
      <c r="V205" s="440"/>
      <c r="W205" s="323"/>
      <c r="X205" s="326"/>
      <c r="Y205" s="329"/>
      <c r="Z205" s="332"/>
    </row>
    <row r="206" spans="1:26" x14ac:dyDescent="0.25">
      <c r="A206" s="318" t="s">
        <v>164</v>
      </c>
      <c r="B206" s="1" t="s">
        <v>160</v>
      </c>
      <c r="C206" s="165"/>
      <c r="D206" s="166"/>
      <c r="E206" s="167"/>
      <c r="F206" s="333">
        <v>1</v>
      </c>
      <c r="G206" s="380" t="s">
        <v>111</v>
      </c>
      <c r="H206" s="390"/>
      <c r="I206" s="383">
        <f>H206*F206</f>
        <v>0</v>
      </c>
      <c r="J206" s="377"/>
      <c r="K206" s="348">
        <v>1</v>
      </c>
      <c r="L206" s="411"/>
      <c r="M206" s="411"/>
      <c r="N206" s="354"/>
      <c r="O206" s="357"/>
      <c r="P206" s="360"/>
      <c r="Q206" s="32"/>
      <c r="R206" s="363">
        <f>ROUND(K206*$I206,2)</f>
        <v>0</v>
      </c>
      <c r="S206" s="366">
        <f>ROUND(L206*$I206,2)</f>
        <v>0</v>
      </c>
      <c r="T206" s="366">
        <f>ROUND(M206*$I206,2)</f>
        <v>0</v>
      </c>
      <c r="U206" s="369">
        <f>ROUND(N206*$I206,2)</f>
        <v>0</v>
      </c>
      <c r="V206" s="424">
        <f>SUM(R206:U211)</f>
        <v>0</v>
      </c>
      <c r="W206" s="321">
        <f>R206</f>
        <v>0</v>
      </c>
      <c r="X206" s="324">
        <f>S206</f>
        <v>0</v>
      </c>
      <c r="Y206" s="327">
        <f>V206-W206-X206</f>
        <v>0</v>
      </c>
      <c r="Z206" s="330"/>
    </row>
    <row r="207" spans="1:26" x14ac:dyDescent="0.25">
      <c r="A207" s="319"/>
      <c r="B207" s="81" t="s">
        <v>296</v>
      </c>
      <c r="C207" s="168"/>
      <c r="D207" s="169"/>
      <c r="E207" s="170"/>
      <c r="F207" s="334"/>
      <c r="G207" s="381"/>
      <c r="H207" s="391"/>
      <c r="I207" s="384"/>
      <c r="J207" s="378"/>
      <c r="K207" s="349"/>
      <c r="L207" s="412"/>
      <c r="M207" s="412"/>
      <c r="N207" s="355"/>
      <c r="O207" s="358"/>
      <c r="P207" s="361"/>
      <c r="Q207" s="33"/>
      <c r="R207" s="364"/>
      <c r="S207" s="367"/>
      <c r="T207" s="367"/>
      <c r="U207" s="370"/>
      <c r="V207" s="425"/>
      <c r="W207" s="322"/>
      <c r="X207" s="325"/>
      <c r="Y207" s="328"/>
      <c r="Z207" s="331"/>
    </row>
    <row r="208" spans="1:26" x14ac:dyDescent="0.25">
      <c r="A208" s="319"/>
      <c r="B208" s="3" t="s">
        <v>158</v>
      </c>
      <c r="C208" s="168"/>
      <c r="D208" s="169"/>
      <c r="E208" s="170"/>
      <c r="F208" s="334"/>
      <c r="G208" s="381"/>
      <c r="H208" s="391"/>
      <c r="I208" s="384"/>
      <c r="J208" s="378"/>
      <c r="K208" s="349"/>
      <c r="L208" s="412"/>
      <c r="M208" s="412"/>
      <c r="N208" s="355"/>
      <c r="O208" s="358"/>
      <c r="P208" s="361"/>
      <c r="Q208" s="33"/>
      <c r="R208" s="364"/>
      <c r="S208" s="367"/>
      <c r="T208" s="367"/>
      <c r="U208" s="370"/>
      <c r="V208" s="425"/>
      <c r="W208" s="322"/>
      <c r="X208" s="325"/>
      <c r="Y208" s="328"/>
      <c r="Z208" s="331"/>
    </row>
    <row r="209" spans="1:26" x14ac:dyDescent="0.25">
      <c r="A209" s="319"/>
      <c r="B209" s="3" t="s">
        <v>297</v>
      </c>
      <c r="C209" s="168"/>
      <c r="D209" s="169"/>
      <c r="E209" s="170"/>
      <c r="F209" s="334"/>
      <c r="G209" s="381"/>
      <c r="H209" s="391"/>
      <c r="I209" s="384"/>
      <c r="J209" s="378"/>
      <c r="K209" s="349"/>
      <c r="L209" s="412"/>
      <c r="M209" s="412"/>
      <c r="N209" s="355"/>
      <c r="O209" s="358"/>
      <c r="P209" s="361"/>
      <c r="Q209" s="33"/>
      <c r="R209" s="364"/>
      <c r="S209" s="367"/>
      <c r="T209" s="367"/>
      <c r="U209" s="370"/>
      <c r="V209" s="425"/>
      <c r="W209" s="322"/>
      <c r="X209" s="325"/>
      <c r="Y209" s="328"/>
      <c r="Z209" s="331"/>
    </row>
    <row r="210" spans="1:26" x14ac:dyDescent="0.25">
      <c r="A210" s="319"/>
      <c r="B210" s="3" t="s">
        <v>159</v>
      </c>
      <c r="C210" s="168"/>
      <c r="D210" s="169"/>
      <c r="E210" s="170"/>
      <c r="F210" s="334"/>
      <c r="G210" s="381"/>
      <c r="H210" s="391"/>
      <c r="I210" s="384"/>
      <c r="J210" s="378"/>
      <c r="K210" s="349"/>
      <c r="L210" s="412"/>
      <c r="M210" s="412"/>
      <c r="N210" s="355"/>
      <c r="O210" s="358"/>
      <c r="P210" s="361"/>
      <c r="Q210" s="33"/>
      <c r="R210" s="364"/>
      <c r="S210" s="367"/>
      <c r="T210" s="367"/>
      <c r="U210" s="370"/>
      <c r="V210" s="425"/>
      <c r="W210" s="322"/>
      <c r="X210" s="325"/>
      <c r="Y210" s="328"/>
      <c r="Z210" s="331"/>
    </row>
    <row r="211" spans="1:26" ht="13.5" thickBot="1" x14ac:dyDescent="0.3">
      <c r="A211" s="320"/>
      <c r="B211" s="4" t="s">
        <v>298</v>
      </c>
      <c r="C211" s="171"/>
      <c r="D211" s="172"/>
      <c r="E211" s="173"/>
      <c r="F211" s="335"/>
      <c r="G211" s="382"/>
      <c r="H211" s="392"/>
      <c r="I211" s="385"/>
      <c r="J211" s="379"/>
      <c r="K211" s="350"/>
      <c r="L211" s="413"/>
      <c r="M211" s="413"/>
      <c r="N211" s="356"/>
      <c r="O211" s="359"/>
      <c r="P211" s="362"/>
      <c r="Q211" s="34"/>
      <c r="R211" s="365"/>
      <c r="S211" s="368"/>
      <c r="T211" s="368"/>
      <c r="U211" s="371"/>
      <c r="V211" s="440"/>
      <c r="W211" s="323"/>
      <c r="X211" s="326"/>
      <c r="Y211" s="329"/>
      <c r="Z211" s="332"/>
    </row>
    <row r="212" spans="1:26" x14ac:dyDescent="0.25">
      <c r="A212" s="318" t="s">
        <v>165</v>
      </c>
      <c r="B212" s="84" t="s">
        <v>301</v>
      </c>
      <c r="C212" s="165"/>
      <c r="D212" s="166"/>
      <c r="E212" s="167"/>
      <c r="F212" s="333">
        <v>1</v>
      </c>
      <c r="G212" s="336" t="s">
        <v>192</v>
      </c>
      <c r="H212" s="366"/>
      <c r="I212" s="396">
        <f>H212*F212</f>
        <v>0</v>
      </c>
      <c r="J212" s="377"/>
      <c r="K212" s="348">
        <v>1</v>
      </c>
      <c r="L212" s="411"/>
      <c r="M212" s="411"/>
      <c r="N212" s="354"/>
      <c r="O212" s="414"/>
      <c r="P212" s="417"/>
      <c r="Q212" s="39"/>
      <c r="R212" s="363">
        <f>ROUND(K212*$I212,2)</f>
        <v>0</v>
      </c>
      <c r="S212" s="366">
        <f>ROUND(L212*$I212,2)</f>
        <v>0</v>
      </c>
      <c r="T212" s="366">
        <f>ROUND(M212*$I212,2)</f>
        <v>0</v>
      </c>
      <c r="U212" s="369">
        <f>ROUND(N212*$I212,2)</f>
        <v>0</v>
      </c>
      <c r="V212" s="372">
        <f>SUM(R212:U216)</f>
        <v>0</v>
      </c>
      <c r="W212" s="321">
        <f>R212</f>
        <v>0</v>
      </c>
      <c r="X212" s="324">
        <f>S212</f>
        <v>0</v>
      </c>
      <c r="Y212" s="327">
        <f>V212-W212-X212</f>
        <v>0</v>
      </c>
      <c r="Z212" s="330"/>
    </row>
    <row r="213" spans="1:26" ht="25.5" x14ac:dyDescent="0.25">
      <c r="A213" s="319"/>
      <c r="B213" s="223" t="s">
        <v>282</v>
      </c>
      <c r="C213" s="126"/>
      <c r="D213" s="127"/>
      <c r="E213" s="128"/>
      <c r="F213" s="334"/>
      <c r="G213" s="337"/>
      <c r="H213" s="367"/>
      <c r="I213" s="397"/>
      <c r="J213" s="378"/>
      <c r="K213" s="349"/>
      <c r="L213" s="412"/>
      <c r="M213" s="412"/>
      <c r="N213" s="355"/>
      <c r="O213" s="415"/>
      <c r="P213" s="418"/>
      <c r="Q213" s="36"/>
      <c r="R213" s="364"/>
      <c r="S213" s="367"/>
      <c r="T213" s="367"/>
      <c r="U213" s="370"/>
      <c r="V213" s="373"/>
      <c r="W213" s="322"/>
      <c r="X213" s="325"/>
      <c r="Y213" s="328"/>
      <c r="Z213" s="331"/>
    </row>
    <row r="214" spans="1:26" x14ac:dyDescent="0.25">
      <c r="A214" s="319"/>
      <c r="B214" s="3" t="s">
        <v>300</v>
      </c>
      <c r="C214" s="168"/>
      <c r="D214" s="169"/>
      <c r="E214" s="170"/>
      <c r="F214" s="334"/>
      <c r="G214" s="337"/>
      <c r="H214" s="367"/>
      <c r="I214" s="397"/>
      <c r="J214" s="378"/>
      <c r="K214" s="349"/>
      <c r="L214" s="412"/>
      <c r="M214" s="412"/>
      <c r="N214" s="355"/>
      <c r="O214" s="415"/>
      <c r="P214" s="418"/>
      <c r="Q214" s="40"/>
      <c r="R214" s="364"/>
      <c r="S214" s="367"/>
      <c r="T214" s="367"/>
      <c r="U214" s="370"/>
      <c r="V214" s="373"/>
      <c r="W214" s="322"/>
      <c r="X214" s="325"/>
      <c r="Y214" s="328"/>
      <c r="Z214" s="331"/>
    </row>
    <row r="215" spans="1:26" x14ac:dyDescent="0.25">
      <c r="A215" s="319"/>
      <c r="B215" s="3" t="s">
        <v>303</v>
      </c>
      <c r="C215" s="168"/>
      <c r="D215" s="169"/>
      <c r="E215" s="170"/>
      <c r="F215" s="334"/>
      <c r="G215" s="337"/>
      <c r="H215" s="367"/>
      <c r="I215" s="397"/>
      <c r="J215" s="378"/>
      <c r="K215" s="349"/>
      <c r="L215" s="412"/>
      <c r="M215" s="412"/>
      <c r="N215" s="355"/>
      <c r="O215" s="415"/>
      <c r="P215" s="418"/>
      <c r="Q215" s="217"/>
      <c r="R215" s="364"/>
      <c r="S215" s="367"/>
      <c r="T215" s="367"/>
      <c r="U215" s="370"/>
      <c r="V215" s="373"/>
      <c r="W215" s="322"/>
      <c r="X215" s="325"/>
      <c r="Y215" s="328"/>
      <c r="Z215" s="331"/>
    </row>
    <row r="216" spans="1:26" ht="13.5" thickBot="1" x14ac:dyDescent="0.3">
      <c r="A216" s="319"/>
      <c r="B216" s="306" t="s">
        <v>341</v>
      </c>
      <c r="C216" s="171"/>
      <c r="D216" s="172"/>
      <c r="E216" s="173"/>
      <c r="F216" s="335"/>
      <c r="G216" s="338"/>
      <c r="H216" s="368"/>
      <c r="I216" s="398"/>
      <c r="J216" s="379"/>
      <c r="K216" s="350"/>
      <c r="L216" s="413"/>
      <c r="M216" s="413"/>
      <c r="N216" s="356"/>
      <c r="O216" s="416"/>
      <c r="P216" s="419"/>
      <c r="Q216" s="41"/>
      <c r="R216" s="365"/>
      <c r="S216" s="368"/>
      <c r="T216" s="368"/>
      <c r="U216" s="371"/>
      <c r="V216" s="374"/>
      <c r="W216" s="323"/>
      <c r="X216" s="326"/>
      <c r="Y216" s="329"/>
      <c r="Z216" s="332"/>
    </row>
    <row r="217" spans="1:26" x14ac:dyDescent="0.25">
      <c r="A217" s="318" t="s">
        <v>166</v>
      </c>
      <c r="B217" s="227" t="s">
        <v>50</v>
      </c>
      <c r="C217" s="165"/>
      <c r="D217" s="166"/>
      <c r="E217" s="167"/>
      <c r="F217" s="333">
        <v>1</v>
      </c>
      <c r="G217" s="336" t="s">
        <v>11</v>
      </c>
      <c r="H217" s="339"/>
      <c r="I217" s="342">
        <f>H217*F217</f>
        <v>0</v>
      </c>
      <c r="J217" s="345"/>
      <c r="K217" s="348">
        <v>1</v>
      </c>
      <c r="L217" s="405"/>
      <c r="M217" s="405"/>
      <c r="N217" s="354"/>
      <c r="O217" s="357"/>
      <c r="P217" s="360"/>
      <c r="Q217" s="35"/>
      <c r="R217" s="363">
        <f>ROUND(K217*$I217,2)</f>
        <v>0</v>
      </c>
      <c r="S217" s="366">
        <f>ROUND(L217*$I217,2)</f>
        <v>0</v>
      </c>
      <c r="T217" s="366">
        <f>ROUND(M217*$I217,2)</f>
        <v>0</v>
      </c>
      <c r="U217" s="369">
        <f>ROUND(N217*$I217,2)</f>
        <v>0</v>
      </c>
      <c r="V217" s="372">
        <f>SUM(R217:U219)</f>
        <v>0</v>
      </c>
      <c r="W217" s="363">
        <f>R217</f>
        <v>0</v>
      </c>
      <c r="X217" s="366">
        <f>S217</f>
        <v>0</v>
      </c>
      <c r="Y217" s="369">
        <f>V217-W217-X217</f>
        <v>0</v>
      </c>
      <c r="Z217" s="330"/>
    </row>
    <row r="218" spans="1:26" x14ac:dyDescent="0.25">
      <c r="A218" s="319"/>
      <c r="B218" s="309" t="s">
        <v>306</v>
      </c>
      <c r="C218" s="168"/>
      <c r="D218" s="169"/>
      <c r="E218" s="170"/>
      <c r="F218" s="334"/>
      <c r="G218" s="337"/>
      <c r="H218" s="340"/>
      <c r="I218" s="343"/>
      <c r="J218" s="346"/>
      <c r="K218" s="349"/>
      <c r="L218" s="406"/>
      <c r="M218" s="406"/>
      <c r="N218" s="355"/>
      <c r="O218" s="358"/>
      <c r="P218" s="361"/>
      <c r="Q218" s="36"/>
      <c r="R218" s="364"/>
      <c r="S218" s="367"/>
      <c r="T218" s="367"/>
      <c r="U218" s="370"/>
      <c r="V218" s="373"/>
      <c r="W218" s="364"/>
      <c r="X218" s="367"/>
      <c r="Y218" s="370"/>
      <c r="Z218" s="331"/>
    </row>
    <row r="219" spans="1:26" ht="13.5" thickBot="1" x14ac:dyDescent="0.3">
      <c r="A219" s="319"/>
      <c r="B219" s="310" t="s">
        <v>421</v>
      </c>
      <c r="C219" s="168"/>
      <c r="D219" s="169"/>
      <c r="E219" s="170"/>
      <c r="F219" s="334"/>
      <c r="G219" s="337"/>
      <c r="H219" s="340"/>
      <c r="I219" s="343"/>
      <c r="J219" s="346"/>
      <c r="K219" s="349"/>
      <c r="L219" s="406"/>
      <c r="M219" s="406"/>
      <c r="N219" s="355"/>
      <c r="O219" s="358"/>
      <c r="P219" s="361"/>
      <c r="Q219" s="36"/>
      <c r="R219" s="364"/>
      <c r="S219" s="367"/>
      <c r="T219" s="367"/>
      <c r="U219" s="370"/>
      <c r="V219" s="373"/>
      <c r="W219" s="364"/>
      <c r="X219" s="367"/>
      <c r="Y219" s="370"/>
      <c r="Z219" s="331"/>
    </row>
    <row r="220" spans="1:26" x14ac:dyDescent="0.25">
      <c r="A220" s="318" t="s">
        <v>168</v>
      </c>
      <c r="B220" s="1" t="s">
        <v>207</v>
      </c>
      <c r="C220" s="165"/>
      <c r="D220" s="166"/>
      <c r="E220" s="167"/>
      <c r="F220" s="333">
        <v>1</v>
      </c>
      <c r="G220" s="336" t="s">
        <v>11</v>
      </c>
      <c r="H220" s="339"/>
      <c r="I220" s="342">
        <f>H220*F220</f>
        <v>0</v>
      </c>
      <c r="J220" s="345"/>
      <c r="K220" s="348">
        <v>1</v>
      </c>
      <c r="L220" s="405"/>
      <c r="M220" s="405"/>
      <c r="N220" s="354"/>
      <c r="O220" s="357"/>
      <c r="P220" s="360"/>
      <c r="Q220" s="35"/>
      <c r="R220" s="363">
        <f>ROUND(K220*$I220,2)</f>
        <v>0</v>
      </c>
      <c r="S220" s="366">
        <f>ROUND(L220*$I220,2)</f>
        <v>0</v>
      </c>
      <c r="T220" s="366">
        <f>ROUND(M220*$I220,2)</f>
        <v>0</v>
      </c>
      <c r="U220" s="369">
        <f>ROUND(N220*$I220,2)</f>
        <v>0</v>
      </c>
      <c r="V220" s="372">
        <f>SUM(R220:U222)</f>
        <v>0</v>
      </c>
      <c r="W220" s="363">
        <f>R220</f>
        <v>0</v>
      </c>
      <c r="X220" s="366">
        <f>S220</f>
        <v>0</v>
      </c>
      <c r="Y220" s="369">
        <f>V220-W220-X220</f>
        <v>0</v>
      </c>
      <c r="Z220" s="330"/>
    </row>
    <row r="221" spans="1:26" x14ac:dyDescent="0.25">
      <c r="A221" s="319"/>
      <c r="B221" s="3" t="s">
        <v>307</v>
      </c>
      <c r="C221" s="168"/>
      <c r="D221" s="169"/>
      <c r="E221" s="170"/>
      <c r="F221" s="334"/>
      <c r="G221" s="337"/>
      <c r="H221" s="340"/>
      <c r="I221" s="343"/>
      <c r="J221" s="346"/>
      <c r="K221" s="349"/>
      <c r="L221" s="406"/>
      <c r="M221" s="406"/>
      <c r="N221" s="355"/>
      <c r="O221" s="358"/>
      <c r="P221" s="361"/>
      <c r="Q221" s="36"/>
      <c r="R221" s="364"/>
      <c r="S221" s="367"/>
      <c r="T221" s="367"/>
      <c r="U221" s="370"/>
      <c r="V221" s="373"/>
      <c r="W221" s="364"/>
      <c r="X221" s="367"/>
      <c r="Y221" s="370"/>
      <c r="Z221" s="331"/>
    </row>
    <row r="222" spans="1:26" ht="13.5" thickBot="1" x14ac:dyDescent="0.3">
      <c r="A222" s="320"/>
      <c r="B222" s="267" t="s">
        <v>344</v>
      </c>
      <c r="C222" s="171"/>
      <c r="D222" s="172"/>
      <c r="E222" s="173"/>
      <c r="F222" s="335"/>
      <c r="G222" s="338"/>
      <c r="H222" s="341"/>
      <c r="I222" s="344"/>
      <c r="J222" s="347"/>
      <c r="K222" s="350"/>
      <c r="L222" s="407"/>
      <c r="M222" s="407"/>
      <c r="N222" s="356"/>
      <c r="O222" s="359"/>
      <c r="P222" s="362"/>
      <c r="Q222" s="37"/>
      <c r="R222" s="365"/>
      <c r="S222" s="368"/>
      <c r="T222" s="368"/>
      <c r="U222" s="371"/>
      <c r="V222" s="374"/>
      <c r="W222" s="365"/>
      <c r="X222" s="368"/>
      <c r="Y222" s="371"/>
      <c r="Z222" s="332"/>
    </row>
    <row r="223" spans="1:26" x14ac:dyDescent="0.25">
      <c r="A223" s="318" t="s">
        <v>169</v>
      </c>
      <c r="B223" s="6" t="s">
        <v>193</v>
      </c>
      <c r="C223" s="168"/>
      <c r="D223" s="169"/>
      <c r="E223" s="170"/>
      <c r="F223" s="333">
        <v>1</v>
      </c>
      <c r="G223" s="336" t="s">
        <v>192</v>
      </c>
      <c r="H223" s="366"/>
      <c r="I223" s="396">
        <f>H223*F223</f>
        <v>0</v>
      </c>
      <c r="J223" s="377"/>
      <c r="K223" s="402"/>
      <c r="L223" s="438">
        <v>1</v>
      </c>
      <c r="M223" s="411"/>
      <c r="N223" s="354"/>
      <c r="O223" s="414"/>
      <c r="P223" s="417"/>
      <c r="Q223" s="39"/>
      <c r="R223" s="363">
        <f>ROUND(K223*$I223,2)</f>
        <v>0</v>
      </c>
      <c r="S223" s="366">
        <f>ROUND(L223*$I223,2)</f>
        <v>0</v>
      </c>
      <c r="T223" s="366">
        <f>ROUND(M223*$I223,2)</f>
        <v>0</v>
      </c>
      <c r="U223" s="369">
        <f>ROUND(N223*$I223,2)</f>
        <v>0</v>
      </c>
      <c r="V223" s="372">
        <f>SUM(R223:U224)</f>
        <v>0</v>
      </c>
      <c r="W223" s="321">
        <f>R223</f>
        <v>0</v>
      </c>
      <c r="X223" s="324">
        <f>S223</f>
        <v>0</v>
      </c>
      <c r="Y223" s="327">
        <f>V223-W223-X223</f>
        <v>0</v>
      </c>
      <c r="Z223" s="330"/>
    </row>
    <row r="224" spans="1:26" ht="13.5" thickBot="1" x14ac:dyDescent="0.3">
      <c r="A224" s="319"/>
      <c r="B224" s="3" t="s">
        <v>304</v>
      </c>
      <c r="C224" s="168"/>
      <c r="D224" s="169"/>
      <c r="E224" s="170"/>
      <c r="F224" s="334"/>
      <c r="G224" s="337"/>
      <c r="H224" s="367"/>
      <c r="I224" s="397"/>
      <c r="J224" s="378"/>
      <c r="K224" s="403"/>
      <c r="L224" s="439"/>
      <c r="M224" s="412"/>
      <c r="N224" s="355"/>
      <c r="O224" s="415"/>
      <c r="P224" s="418"/>
      <c r="Q224" s="40"/>
      <c r="R224" s="364"/>
      <c r="S224" s="367"/>
      <c r="T224" s="367"/>
      <c r="U224" s="370"/>
      <c r="V224" s="373"/>
      <c r="W224" s="322"/>
      <c r="X224" s="325"/>
      <c r="Y224" s="328"/>
      <c r="Z224" s="331"/>
    </row>
    <row r="225" spans="1:26" x14ac:dyDescent="0.25">
      <c r="A225" s="318" t="s">
        <v>170</v>
      </c>
      <c r="B225" s="204" t="s">
        <v>231</v>
      </c>
      <c r="C225" s="165"/>
      <c r="D225" s="166"/>
      <c r="E225" s="167"/>
      <c r="F225" s="333">
        <v>1</v>
      </c>
      <c r="G225" s="336" t="s">
        <v>192</v>
      </c>
      <c r="H225" s="366"/>
      <c r="I225" s="396">
        <f>H225*F225</f>
        <v>0</v>
      </c>
      <c r="J225" s="377"/>
      <c r="K225" s="402"/>
      <c r="L225" s="351">
        <v>1</v>
      </c>
      <c r="M225" s="411"/>
      <c r="N225" s="354"/>
      <c r="O225" s="414"/>
      <c r="P225" s="417"/>
      <c r="Q225" s="39"/>
      <c r="R225" s="363">
        <f>ROUND(K225*$I225,2)</f>
        <v>0</v>
      </c>
      <c r="S225" s="366">
        <f>ROUND(L225*$I225,2)</f>
        <v>0</v>
      </c>
      <c r="T225" s="366">
        <f>ROUND(M225*$I225,2)</f>
        <v>0</v>
      </c>
      <c r="U225" s="369">
        <f>ROUND(N225*$I225,2)</f>
        <v>0</v>
      </c>
      <c r="V225" s="372">
        <f>SUM(R225:U229)</f>
        <v>0</v>
      </c>
      <c r="W225" s="321">
        <f>R225</f>
        <v>0</v>
      </c>
      <c r="X225" s="324">
        <f>S225</f>
        <v>0</v>
      </c>
      <c r="Y225" s="327">
        <f>V225-W225-X225</f>
        <v>0</v>
      </c>
      <c r="Z225" s="330"/>
    </row>
    <row r="226" spans="1:26" ht="51" x14ac:dyDescent="0.25">
      <c r="A226" s="319"/>
      <c r="B226" s="3" t="s">
        <v>230</v>
      </c>
      <c r="C226" s="168"/>
      <c r="D226" s="169"/>
      <c r="E226" s="170"/>
      <c r="F226" s="334"/>
      <c r="G226" s="337"/>
      <c r="H226" s="367"/>
      <c r="I226" s="397"/>
      <c r="J226" s="378"/>
      <c r="K226" s="403"/>
      <c r="L226" s="352"/>
      <c r="M226" s="412"/>
      <c r="N226" s="355"/>
      <c r="O226" s="415"/>
      <c r="P226" s="418"/>
      <c r="Q226" s="40"/>
      <c r="R226" s="364"/>
      <c r="S226" s="367"/>
      <c r="T226" s="367"/>
      <c r="U226" s="370"/>
      <c r="V226" s="373"/>
      <c r="W226" s="322"/>
      <c r="X226" s="325"/>
      <c r="Y226" s="328"/>
      <c r="Z226" s="331"/>
    </row>
    <row r="227" spans="1:26" ht="38.25" x14ac:dyDescent="0.25">
      <c r="A227" s="319"/>
      <c r="B227" s="3" t="s">
        <v>216</v>
      </c>
      <c r="C227" s="168"/>
      <c r="D227" s="169"/>
      <c r="E227" s="170"/>
      <c r="F227" s="334"/>
      <c r="G227" s="337"/>
      <c r="H227" s="367"/>
      <c r="I227" s="397"/>
      <c r="J227" s="378"/>
      <c r="K227" s="403"/>
      <c r="L227" s="352"/>
      <c r="M227" s="412"/>
      <c r="N227" s="355"/>
      <c r="O227" s="415"/>
      <c r="P227" s="418"/>
      <c r="Q227" s="40"/>
      <c r="R227" s="364"/>
      <c r="S227" s="367"/>
      <c r="T227" s="367"/>
      <c r="U227" s="370"/>
      <c r="V227" s="373"/>
      <c r="W227" s="322"/>
      <c r="X227" s="325"/>
      <c r="Y227" s="328"/>
      <c r="Z227" s="331"/>
    </row>
    <row r="228" spans="1:26" x14ac:dyDescent="0.25">
      <c r="A228" s="319"/>
      <c r="B228" s="3" t="s">
        <v>305</v>
      </c>
      <c r="C228" s="168"/>
      <c r="D228" s="169"/>
      <c r="E228" s="170"/>
      <c r="F228" s="334"/>
      <c r="G228" s="337"/>
      <c r="H228" s="367"/>
      <c r="I228" s="397"/>
      <c r="J228" s="378"/>
      <c r="K228" s="403"/>
      <c r="L228" s="352"/>
      <c r="M228" s="412"/>
      <c r="N228" s="355"/>
      <c r="O228" s="415"/>
      <c r="P228" s="418"/>
      <c r="Q228" s="40"/>
      <c r="R228" s="364"/>
      <c r="S228" s="367"/>
      <c r="T228" s="367"/>
      <c r="U228" s="370"/>
      <c r="V228" s="373"/>
      <c r="W228" s="322"/>
      <c r="X228" s="325"/>
      <c r="Y228" s="328"/>
      <c r="Z228" s="331"/>
    </row>
    <row r="229" spans="1:26" ht="26.25" thickBot="1" x14ac:dyDescent="0.3">
      <c r="A229" s="320"/>
      <c r="B229" s="4" t="s">
        <v>232</v>
      </c>
      <c r="C229" s="171"/>
      <c r="D229" s="172"/>
      <c r="E229" s="173"/>
      <c r="F229" s="335"/>
      <c r="G229" s="338"/>
      <c r="H229" s="368"/>
      <c r="I229" s="398"/>
      <c r="J229" s="379"/>
      <c r="K229" s="404"/>
      <c r="L229" s="353"/>
      <c r="M229" s="413"/>
      <c r="N229" s="356"/>
      <c r="O229" s="416"/>
      <c r="P229" s="419"/>
      <c r="Q229" s="41"/>
      <c r="R229" s="365"/>
      <c r="S229" s="368"/>
      <c r="T229" s="368"/>
      <c r="U229" s="371"/>
      <c r="V229" s="374"/>
      <c r="W229" s="323"/>
      <c r="X229" s="326"/>
      <c r="Y229" s="329"/>
      <c r="Z229" s="332"/>
    </row>
    <row r="230" spans="1:26" x14ac:dyDescent="0.25">
      <c r="A230" s="318" t="s">
        <v>195</v>
      </c>
      <c r="B230" s="6" t="s">
        <v>194</v>
      </c>
      <c r="C230" s="165"/>
      <c r="D230" s="166"/>
      <c r="E230" s="167"/>
      <c r="F230" s="333">
        <v>1</v>
      </c>
      <c r="G230" s="336" t="s">
        <v>192</v>
      </c>
      <c r="H230" s="366"/>
      <c r="I230" s="396">
        <f>H230*F230</f>
        <v>0</v>
      </c>
      <c r="J230" s="377"/>
      <c r="K230" s="402"/>
      <c r="L230" s="411"/>
      <c r="M230" s="351">
        <v>1</v>
      </c>
      <c r="N230" s="354"/>
      <c r="O230" s="414"/>
      <c r="P230" s="417"/>
      <c r="Q230" s="39"/>
      <c r="R230" s="363">
        <f>ROUND(K230*$I230,2)</f>
        <v>0</v>
      </c>
      <c r="S230" s="366">
        <f>ROUND(L230*$I230,2)</f>
        <v>0</v>
      </c>
      <c r="T230" s="366">
        <f>ROUND(M230*$I230,2)</f>
        <v>0</v>
      </c>
      <c r="U230" s="369">
        <f>ROUND(N230*$I230,2)</f>
        <v>0</v>
      </c>
      <c r="V230" s="372">
        <f>SUM(R230:U231)</f>
        <v>0</v>
      </c>
      <c r="W230" s="321">
        <f>R230</f>
        <v>0</v>
      </c>
      <c r="X230" s="324">
        <f>S230</f>
        <v>0</v>
      </c>
      <c r="Y230" s="327">
        <f>V230-W230-X230</f>
        <v>0</v>
      </c>
      <c r="Z230" s="330"/>
    </row>
    <row r="231" spans="1:26" ht="13.5" thickBot="1" x14ac:dyDescent="0.3">
      <c r="A231" s="319"/>
      <c r="B231" s="3" t="s">
        <v>304</v>
      </c>
      <c r="C231" s="168"/>
      <c r="D231" s="169"/>
      <c r="E231" s="170"/>
      <c r="F231" s="334"/>
      <c r="G231" s="337"/>
      <c r="H231" s="367"/>
      <c r="I231" s="397"/>
      <c r="J231" s="378"/>
      <c r="K231" s="403"/>
      <c r="L231" s="412"/>
      <c r="M231" s="352"/>
      <c r="N231" s="355"/>
      <c r="O231" s="415"/>
      <c r="P231" s="418"/>
      <c r="Q231" s="217"/>
      <c r="R231" s="364"/>
      <c r="S231" s="367"/>
      <c r="T231" s="367"/>
      <c r="U231" s="370"/>
      <c r="V231" s="373"/>
      <c r="W231" s="322"/>
      <c r="X231" s="325"/>
      <c r="Y231" s="328"/>
      <c r="Z231" s="331"/>
    </row>
    <row r="232" spans="1:26" s="59" customFormat="1" ht="15.75" thickBot="1" x14ac:dyDescent="0.3">
      <c r="A232" s="207"/>
      <c r="B232" s="234" t="s">
        <v>390</v>
      </c>
      <c r="C232" s="150"/>
      <c r="D232" s="151"/>
      <c r="E232" s="152"/>
      <c r="F232" s="109"/>
      <c r="G232" s="110"/>
      <c r="H232" s="111"/>
      <c r="I232" s="177">
        <f>SUM(I128:I231)</f>
        <v>0</v>
      </c>
      <c r="J232" s="115"/>
      <c r="K232" s="112"/>
      <c r="L232" s="113"/>
      <c r="M232" s="113"/>
      <c r="N232" s="114"/>
      <c r="O232" s="115"/>
      <c r="P232" s="116"/>
      <c r="Q232" s="117"/>
      <c r="R232" s="235">
        <f t="shared" ref="R232:Y232" si="25">SUM(R128:R231)</f>
        <v>0</v>
      </c>
      <c r="S232" s="236">
        <f t="shared" si="25"/>
        <v>0</v>
      </c>
      <c r="T232" s="236">
        <f t="shared" si="25"/>
        <v>0</v>
      </c>
      <c r="U232" s="237">
        <f t="shared" si="25"/>
        <v>0</v>
      </c>
      <c r="V232" s="238">
        <f t="shared" si="25"/>
        <v>0</v>
      </c>
      <c r="W232" s="55">
        <f t="shared" si="25"/>
        <v>0</v>
      </c>
      <c r="X232" s="56">
        <f t="shared" si="25"/>
        <v>0</v>
      </c>
      <c r="Y232" s="57">
        <f t="shared" si="25"/>
        <v>0</v>
      </c>
      <c r="Z232" s="107"/>
    </row>
    <row r="233" spans="1:26" ht="26.25" thickBot="1" x14ac:dyDescent="0.3">
      <c r="A233" s="17" t="s">
        <v>375</v>
      </c>
      <c r="B233" s="16" t="s">
        <v>416</v>
      </c>
      <c r="C233" s="135"/>
      <c r="D233" s="136"/>
      <c r="E233" s="137"/>
      <c r="F233" s="26">
        <v>1</v>
      </c>
      <c r="G233" s="27" t="s">
        <v>11</v>
      </c>
      <c r="H233" s="232"/>
      <c r="I233" s="176">
        <f>H233*F233</f>
        <v>0</v>
      </c>
      <c r="J233" s="233"/>
      <c r="K233" s="21" t="e">
        <f>R232/V232</f>
        <v>#DIV/0!</v>
      </c>
      <c r="L233" s="22" t="e">
        <f>S232/V232</f>
        <v>#DIV/0!</v>
      </c>
      <c r="M233" s="22" t="e">
        <f>T232/V232</f>
        <v>#DIV/0!</v>
      </c>
      <c r="N233" s="23" t="e">
        <f>U232/V232</f>
        <v>#DIV/0!</v>
      </c>
      <c r="O233" s="18" t="s">
        <v>132</v>
      </c>
      <c r="P233" s="31"/>
      <c r="Q233" s="38"/>
      <c r="R233" s="29">
        <f>IFERROR(K233*$I233,0)</f>
        <v>0</v>
      </c>
      <c r="S233" s="24">
        <f t="shared" ref="S233:S234" si="26">IFERROR(L233*$I233,0)</f>
        <v>0</v>
      </c>
      <c r="T233" s="24">
        <f t="shared" ref="T233:T234" si="27">IFERROR(M233*$I233,0)</f>
        <v>0</v>
      </c>
      <c r="U233" s="25">
        <f t="shared" ref="U233:U234" si="28">IFERROR(N233*$I233,0)</f>
        <v>0</v>
      </c>
      <c r="V233" s="43">
        <f>SUM(R233:U233)</f>
        <v>0</v>
      </c>
      <c r="W233" s="47">
        <f>R233</f>
        <v>0</v>
      </c>
      <c r="X233" s="48">
        <f>S233</f>
        <v>0</v>
      </c>
      <c r="Y233" s="49">
        <f>V233-W233-X233</f>
        <v>0</v>
      </c>
      <c r="Z233" s="19"/>
    </row>
    <row r="234" spans="1:26" ht="26.25" thickBot="1" x14ac:dyDescent="0.3">
      <c r="A234" s="17" t="s">
        <v>376</v>
      </c>
      <c r="B234" s="16" t="s">
        <v>391</v>
      </c>
      <c r="C234" s="135"/>
      <c r="D234" s="136"/>
      <c r="E234" s="137"/>
      <c r="F234" s="26">
        <v>1</v>
      </c>
      <c r="G234" s="27" t="s">
        <v>11</v>
      </c>
      <c r="H234" s="232"/>
      <c r="I234" s="176">
        <f>H234*F234</f>
        <v>0</v>
      </c>
      <c r="J234" s="233"/>
      <c r="K234" s="21" t="e">
        <f>K233</f>
        <v>#DIV/0!</v>
      </c>
      <c r="L234" s="22" t="e">
        <f>L233</f>
        <v>#DIV/0!</v>
      </c>
      <c r="M234" s="22" t="e">
        <f>M233</f>
        <v>#DIV/0!</v>
      </c>
      <c r="N234" s="23" t="e">
        <f>N233</f>
        <v>#DIV/0!</v>
      </c>
      <c r="O234" s="18" t="s">
        <v>132</v>
      </c>
      <c r="P234" s="31"/>
      <c r="Q234" s="38"/>
      <c r="R234" s="29">
        <f>IFERROR(K234*$I234,0)</f>
        <v>0</v>
      </c>
      <c r="S234" s="24">
        <f t="shared" si="26"/>
        <v>0</v>
      </c>
      <c r="T234" s="24">
        <f t="shared" si="27"/>
        <v>0</v>
      </c>
      <c r="U234" s="25">
        <f t="shared" si="28"/>
        <v>0</v>
      </c>
      <c r="V234" s="43">
        <f>SUM(R234:U234)</f>
        <v>0</v>
      </c>
      <c r="W234" s="47">
        <f t="shared" ref="W234:W235" si="29">R234</f>
        <v>0</v>
      </c>
      <c r="X234" s="48">
        <f t="shared" ref="X234:X235" si="30">S234</f>
        <v>0</v>
      </c>
      <c r="Y234" s="49">
        <f t="shared" ref="Y234:Y235" si="31">V234-W234-X234</f>
        <v>0</v>
      </c>
      <c r="Z234" s="19"/>
    </row>
    <row r="235" spans="1:26" s="68" customFormat="1" ht="15.75" thickBot="1" x14ac:dyDescent="0.3">
      <c r="A235" s="206" t="s">
        <v>171</v>
      </c>
      <c r="B235" s="60" t="s">
        <v>392</v>
      </c>
      <c r="C235" s="138"/>
      <c r="D235" s="139"/>
      <c r="E235" s="140"/>
      <c r="F235" s="91"/>
      <c r="G235" s="92"/>
      <c r="H235" s="93"/>
      <c r="I235" s="86">
        <f>SUM(I232:I234)</f>
        <v>0</v>
      </c>
      <c r="J235" s="103"/>
      <c r="K235" s="100"/>
      <c r="L235" s="101"/>
      <c r="M235" s="101"/>
      <c r="N235" s="102"/>
      <c r="O235" s="103"/>
      <c r="P235" s="104"/>
      <c r="Q235" s="105"/>
      <c r="R235" s="63">
        <f>SUM(R232:R234)</f>
        <v>0</v>
      </c>
      <c r="S235" s="61">
        <f t="shared" ref="S235" si="32">SUM(S232:S234)</f>
        <v>0</v>
      </c>
      <c r="T235" s="61">
        <f t="shared" ref="T235" si="33">SUM(T232:T234)</f>
        <v>0</v>
      </c>
      <c r="U235" s="62">
        <f t="shared" ref="U235" si="34">SUM(U232:U234)</f>
        <v>0</v>
      </c>
      <c r="V235" s="106">
        <f>SUM(V232:V234)</f>
        <v>0</v>
      </c>
      <c r="W235" s="64">
        <f t="shared" si="29"/>
        <v>0</v>
      </c>
      <c r="X235" s="65">
        <f t="shared" si="30"/>
        <v>0</v>
      </c>
      <c r="Y235" s="66">
        <f t="shared" si="31"/>
        <v>0</v>
      </c>
      <c r="Z235" s="67"/>
    </row>
    <row r="236" spans="1:26" s="68" customFormat="1" ht="15.75" thickBot="1" x14ac:dyDescent="0.3">
      <c r="A236" s="108" t="s">
        <v>172</v>
      </c>
      <c r="B236" s="85" t="s">
        <v>393</v>
      </c>
      <c r="C236" s="120"/>
      <c r="D236" s="121"/>
      <c r="E236" s="122"/>
      <c r="F236" s="74"/>
      <c r="G236" s="74"/>
      <c r="H236" s="74"/>
      <c r="I236" s="74"/>
      <c r="J236" s="305"/>
      <c r="K236" s="74"/>
      <c r="L236" s="74"/>
      <c r="M236" s="74"/>
      <c r="N236" s="74"/>
      <c r="O236" s="74"/>
      <c r="P236" s="74"/>
      <c r="Q236" s="214"/>
      <c r="R236" s="74"/>
      <c r="S236" s="74"/>
      <c r="T236" s="74"/>
      <c r="U236" s="74"/>
      <c r="V236" s="74"/>
      <c r="W236" s="74"/>
      <c r="X236" s="74"/>
      <c r="Y236" s="74"/>
      <c r="Z236" s="213"/>
    </row>
    <row r="237" spans="1:26" x14ac:dyDescent="0.25">
      <c r="A237" s="318" t="s">
        <v>112</v>
      </c>
      <c r="B237" s="1" t="s">
        <v>311</v>
      </c>
      <c r="C237" s="165"/>
      <c r="D237" s="166"/>
      <c r="E237" s="167"/>
      <c r="F237" s="333">
        <v>1</v>
      </c>
      <c r="G237" s="380" t="s">
        <v>11</v>
      </c>
      <c r="H237" s="380"/>
      <c r="I237" s="396">
        <f>H237*F237</f>
        <v>0</v>
      </c>
      <c r="J237" s="377"/>
      <c r="K237" s="348">
        <v>1</v>
      </c>
      <c r="L237" s="411"/>
      <c r="M237" s="411"/>
      <c r="N237" s="354"/>
      <c r="O237" s="357"/>
      <c r="P237" s="360"/>
      <c r="Q237" s="118"/>
      <c r="R237" s="363">
        <f>ROUND(K237*$I237,2)</f>
        <v>0</v>
      </c>
      <c r="S237" s="366">
        <f>ROUND(L237*$I237,2)</f>
        <v>0</v>
      </c>
      <c r="T237" s="366">
        <f>ROUND(M237*$I237,2)</f>
        <v>0</v>
      </c>
      <c r="U237" s="369">
        <f>ROUND(N237*$I237,2)</f>
        <v>0</v>
      </c>
      <c r="V237" s="424">
        <f>SUM(R237:U240)</f>
        <v>0</v>
      </c>
      <c r="W237" s="321">
        <f>R237</f>
        <v>0</v>
      </c>
      <c r="X237" s="324">
        <f>S237</f>
        <v>0</v>
      </c>
      <c r="Y237" s="327">
        <f>V237-W237-X237</f>
        <v>0</v>
      </c>
      <c r="Z237" s="330"/>
    </row>
    <row r="238" spans="1:26" x14ac:dyDescent="0.25">
      <c r="A238" s="319"/>
      <c r="B238" s="28" t="s">
        <v>374</v>
      </c>
      <c r="C238" s="168"/>
      <c r="D238" s="169"/>
      <c r="E238" s="170"/>
      <c r="F238" s="334"/>
      <c r="G238" s="381"/>
      <c r="H238" s="381"/>
      <c r="I238" s="397"/>
      <c r="J238" s="378"/>
      <c r="K238" s="349"/>
      <c r="L238" s="412"/>
      <c r="M238" s="412"/>
      <c r="N238" s="355"/>
      <c r="O238" s="358"/>
      <c r="P238" s="361"/>
      <c r="Q238" s="119"/>
      <c r="R238" s="364"/>
      <c r="S238" s="367"/>
      <c r="T238" s="367"/>
      <c r="U238" s="370"/>
      <c r="V238" s="425"/>
      <c r="W238" s="322"/>
      <c r="X238" s="325"/>
      <c r="Y238" s="328"/>
      <c r="Z238" s="331"/>
    </row>
    <row r="239" spans="1:26" ht="114.75" x14ac:dyDescent="0.25">
      <c r="A239" s="319"/>
      <c r="B239" s="28" t="s">
        <v>422</v>
      </c>
      <c r="C239" s="168"/>
      <c r="D239" s="169"/>
      <c r="E239" s="170"/>
      <c r="F239" s="334"/>
      <c r="G239" s="381"/>
      <c r="H239" s="381"/>
      <c r="I239" s="397"/>
      <c r="J239" s="378"/>
      <c r="K239" s="349"/>
      <c r="L239" s="412"/>
      <c r="M239" s="412"/>
      <c r="N239" s="355"/>
      <c r="O239" s="358"/>
      <c r="P239" s="361"/>
      <c r="Q239" s="119"/>
      <c r="R239" s="364"/>
      <c r="S239" s="367"/>
      <c r="T239" s="367"/>
      <c r="U239" s="370"/>
      <c r="V239" s="425"/>
      <c r="W239" s="322"/>
      <c r="X239" s="325"/>
      <c r="Y239" s="328"/>
      <c r="Z239" s="331"/>
    </row>
    <row r="240" spans="1:26" ht="13.5" thickBot="1" x14ac:dyDescent="0.3">
      <c r="A240" s="319"/>
      <c r="B240" s="306" t="s">
        <v>373</v>
      </c>
      <c r="C240" s="168"/>
      <c r="D240" s="169"/>
      <c r="E240" s="170"/>
      <c r="F240" s="334"/>
      <c r="G240" s="381"/>
      <c r="H240" s="381"/>
      <c r="I240" s="397"/>
      <c r="J240" s="378"/>
      <c r="K240" s="349"/>
      <c r="L240" s="412"/>
      <c r="M240" s="412"/>
      <c r="N240" s="355"/>
      <c r="O240" s="358"/>
      <c r="P240" s="361"/>
      <c r="Q240" s="119"/>
      <c r="R240" s="364"/>
      <c r="S240" s="367"/>
      <c r="T240" s="367"/>
      <c r="U240" s="370"/>
      <c r="V240" s="425"/>
      <c r="W240" s="322"/>
      <c r="X240" s="325"/>
      <c r="Y240" s="328"/>
      <c r="Z240" s="331"/>
    </row>
    <row r="241" spans="1:26" x14ac:dyDescent="0.25">
      <c r="A241" s="318" t="s">
        <v>113</v>
      </c>
      <c r="B241" s="1" t="s">
        <v>46</v>
      </c>
      <c r="C241" s="165"/>
      <c r="D241" s="166"/>
      <c r="E241" s="167"/>
      <c r="F241" s="333">
        <v>1</v>
      </c>
      <c r="G241" s="336" t="s">
        <v>192</v>
      </c>
      <c r="H241" s="366"/>
      <c r="I241" s="396">
        <f>H241*F241</f>
        <v>0</v>
      </c>
      <c r="J241" s="377"/>
      <c r="K241" s="348">
        <v>1</v>
      </c>
      <c r="L241" s="411"/>
      <c r="M241" s="411"/>
      <c r="N241" s="354"/>
      <c r="O241" s="414"/>
      <c r="P241" s="417"/>
      <c r="Q241" s="39"/>
      <c r="R241" s="363">
        <f>ROUND(K241*$I241,2)</f>
        <v>0</v>
      </c>
      <c r="S241" s="366">
        <f>ROUND(L241*$I241,2)</f>
        <v>0</v>
      </c>
      <c r="T241" s="366">
        <f>ROUND(M241*$I241,2)</f>
        <v>0</v>
      </c>
      <c r="U241" s="369">
        <f>ROUND(N241*$I241,2)</f>
        <v>0</v>
      </c>
      <c r="V241" s="372">
        <f>SUM(R241:U244)</f>
        <v>0</v>
      </c>
      <c r="W241" s="321">
        <f>R241</f>
        <v>0</v>
      </c>
      <c r="X241" s="324">
        <f>S241</f>
        <v>0</v>
      </c>
      <c r="Y241" s="327">
        <f>V241-W241-X241</f>
        <v>0</v>
      </c>
      <c r="Z241" s="330"/>
    </row>
    <row r="242" spans="1:26" x14ac:dyDescent="0.25">
      <c r="A242" s="319"/>
      <c r="B242" s="10" t="s">
        <v>345</v>
      </c>
      <c r="C242" s="168"/>
      <c r="D242" s="169"/>
      <c r="E242" s="170"/>
      <c r="F242" s="334"/>
      <c r="G242" s="337"/>
      <c r="H242" s="367"/>
      <c r="I242" s="397"/>
      <c r="J242" s="378"/>
      <c r="K242" s="349"/>
      <c r="L242" s="412"/>
      <c r="M242" s="412"/>
      <c r="N242" s="355"/>
      <c r="O242" s="415"/>
      <c r="P242" s="418"/>
      <c r="Q242" s="40"/>
      <c r="R242" s="364"/>
      <c r="S242" s="367"/>
      <c r="T242" s="367"/>
      <c r="U242" s="370"/>
      <c r="V242" s="373"/>
      <c r="W242" s="322"/>
      <c r="X242" s="325"/>
      <c r="Y242" s="328"/>
      <c r="Z242" s="331"/>
    </row>
    <row r="243" spans="1:26" x14ac:dyDescent="0.25">
      <c r="A243" s="319"/>
      <c r="B243" s="10" t="s">
        <v>174</v>
      </c>
      <c r="C243" s="168"/>
      <c r="D243" s="169"/>
      <c r="E243" s="170"/>
      <c r="F243" s="334"/>
      <c r="G243" s="337"/>
      <c r="H243" s="367"/>
      <c r="I243" s="397"/>
      <c r="J243" s="378"/>
      <c r="K243" s="349"/>
      <c r="L243" s="412"/>
      <c r="M243" s="412"/>
      <c r="N243" s="355"/>
      <c r="O243" s="415"/>
      <c r="P243" s="418"/>
      <c r="Q243" s="40"/>
      <c r="R243" s="364"/>
      <c r="S243" s="367"/>
      <c r="T243" s="367"/>
      <c r="U243" s="370"/>
      <c r="V243" s="373"/>
      <c r="W243" s="322"/>
      <c r="X243" s="325"/>
      <c r="Y243" s="328"/>
      <c r="Z243" s="331"/>
    </row>
    <row r="244" spans="1:26" ht="13.5" thickBot="1" x14ac:dyDescent="0.3">
      <c r="A244" s="320"/>
      <c r="B244" s="5" t="s">
        <v>47</v>
      </c>
      <c r="C244" s="171"/>
      <c r="D244" s="172"/>
      <c r="E244" s="173"/>
      <c r="F244" s="335"/>
      <c r="G244" s="338"/>
      <c r="H244" s="368"/>
      <c r="I244" s="398"/>
      <c r="J244" s="379"/>
      <c r="K244" s="350"/>
      <c r="L244" s="413"/>
      <c r="M244" s="413"/>
      <c r="N244" s="356"/>
      <c r="O244" s="416"/>
      <c r="P244" s="419"/>
      <c r="Q244" s="41"/>
      <c r="R244" s="365"/>
      <c r="S244" s="368"/>
      <c r="T244" s="368"/>
      <c r="U244" s="371"/>
      <c r="V244" s="374"/>
      <c r="W244" s="323"/>
      <c r="X244" s="326"/>
      <c r="Y244" s="329"/>
      <c r="Z244" s="332"/>
    </row>
    <row r="245" spans="1:26" x14ac:dyDescent="0.25">
      <c r="A245" s="318" t="s">
        <v>173</v>
      </c>
      <c r="B245" s="1" t="s">
        <v>196</v>
      </c>
      <c r="C245" s="165"/>
      <c r="D245" s="166"/>
      <c r="E245" s="167"/>
      <c r="F245" s="333">
        <v>1</v>
      </c>
      <c r="G245" s="336" t="s">
        <v>192</v>
      </c>
      <c r="H245" s="366"/>
      <c r="I245" s="396">
        <f>H245*F245</f>
        <v>0</v>
      </c>
      <c r="J245" s="377"/>
      <c r="K245" s="348">
        <v>1</v>
      </c>
      <c r="L245" s="411"/>
      <c r="M245" s="411"/>
      <c r="N245" s="354"/>
      <c r="O245" s="414"/>
      <c r="P245" s="417"/>
      <c r="Q245" s="39"/>
      <c r="R245" s="363">
        <f>ROUND(K245*$I245,2)</f>
        <v>0</v>
      </c>
      <c r="S245" s="366">
        <f>ROUND(L245*$I245,2)</f>
        <v>0</v>
      </c>
      <c r="T245" s="366">
        <f>ROUND(M245*$I245,2)</f>
        <v>0</v>
      </c>
      <c r="U245" s="369">
        <f>ROUND(N245*$I245,2)</f>
        <v>0</v>
      </c>
      <c r="V245" s="372">
        <f>SUM(R245:U248)</f>
        <v>0</v>
      </c>
      <c r="W245" s="321">
        <f>R245</f>
        <v>0</v>
      </c>
      <c r="X245" s="324">
        <f>S245</f>
        <v>0</v>
      </c>
      <c r="Y245" s="327">
        <f>V245-W245-X245</f>
        <v>0</v>
      </c>
      <c r="Z245" s="330"/>
    </row>
    <row r="246" spans="1:26" x14ac:dyDescent="0.25">
      <c r="A246" s="319"/>
      <c r="B246" s="10" t="s">
        <v>346</v>
      </c>
      <c r="C246" s="168"/>
      <c r="D246" s="169"/>
      <c r="E246" s="170"/>
      <c r="F246" s="334"/>
      <c r="G246" s="337"/>
      <c r="H246" s="367"/>
      <c r="I246" s="397"/>
      <c r="J246" s="378"/>
      <c r="K246" s="349"/>
      <c r="L246" s="412"/>
      <c r="M246" s="412"/>
      <c r="N246" s="355"/>
      <c r="O246" s="415"/>
      <c r="P246" s="418"/>
      <c r="Q246" s="40"/>
      <c r="R246" s="364"/>
      <c r="S246" s="367"/>
      <c r="T246" s="367"/>
      <c r="U246" s="370"/>
      <c r="V246" s="373"/>
      <c r="W246" s="322"/>
      <c r="X246" s="325"/>
      <c r="Y246" s="328"/>
      <c r="Z246" s="331"/>
    </row>
    <row r="247" spans="1:26" x14ac:dyDescent="0.25">
      <c r="A247" s="319"/>
      <c r="B247" s="10" t="s">
        <v>175</v>
      </c>
      <c r="C247" s="168"/>
      <c r="D247" s="169"/>
      <c r="E247" s="170"/>
      <c r="F247" s="334"/>
      <c r="G247" s="337"/>
      <c r="H247" s="367"/>
      <c r="I247" s="397"/>
      <c r="J247" s="378"/>
      <c r="K247" s="349"/>
      <c r="L247" s="412"/>
      <c r="M247" s="412"/>
      <c r="N247" s="355"/>
      <c r="O247" s="415"/>
      <c r="P247" s="418"/>
      <c r="Q247" s="40"/>
      <c r="R247" s="364"/>
      <c r="S247" s="367"/>
      <c r="T247" s="367"/>
      <c r="U247" s="370"/>
      <c r="V247" s="373"/>
      <c r="W247" s="322"/>
      <c r="X247" s="325"/>
      <c r="Y247" s="328"/>
      <c r="Z247" s="331"/>
    </row>
    <row r="248" spans="1:26" ht="13.5" thickBot="1" x14ac:dyDescent="0.3">
      <c r="A248" s="320"/>
      <c r="B248" s="224" t="s">
        <v>423</v>
      </c>
      <c r="C248" s="171"/>
      <c r="D248" s="172"/>
      <c r="E248" s="173"/>
      <c r="F248" s="335"/>
      <c r="G248" s="338"/>
      <c r="H248" s="368"/>
      <c r="I248" s="398"/>
      <c r="J248" s="379"/>
      <c r="K248" s="350"/>
      <c r="L248" s="413"/>
      <c r="M248" s="413"/>
      <c r="N248" s="356"/>
      <c r="O248" s="416"/>
      <c r="P248" s="419"/>
      <c r="Q248" s="41"/>
      <c r="R248" s="365"/>
      <c r="S248" s="368"/>
      <c r="T248" s="368"/>
      <c r="U248" s="371"/>
      <c r="V248" s="374"/>
      <c r="W248" s="323"/>
      <c r="X248" s="326"/>
      <c r="Y248" s="329"/>
      <c r="Z248" s="332"/>
    </row>
    <row r="249" spans="1:26" x14ac:dyDescent="0.25">
      <c r="A249" s="318" t="s">
        <v>114</v>
      </c>
      <c r="B249" s="1" t="s">
        <v>176</v>
      </c>
      <c r="C249" s="165"/>
      <c r="D249" s="166"/>
      <c r="E249" s="167"/>
      <c r="F249" s="333">
        <v>1</v>
      </c>
      <c r="G249" s="380" t="s">
        <v>192</v>
      </c>
      <c r="H249" s="380"/>
      <c r="I249" s="396">
        <f>H249*F249</f>
        <v>0</v>
      </c>
      <c r="J249" s="377"/>
      <c r="K249" s="348">
        <v>1</v>
      </c>
      <c r="L249" s="411"/>
      <c r="M249" s="411"/>
      <c r="N249" s="354"/>
      <c r="O249" s="357"/>
      <c r="P249" s="360"/>
      <c r="R249" s="363">
        <f>ROUND(K249*$I249,2)</f>
        <v>0</v>
      </c>
      <c r="S249" s="366">
        <f>ROUND(L249*$I249,2)</f>
        <v>0</v>
      </c>
      <c r="T249" s="366">
        <f>ROUND(M249*$I249,2)</f>
        <v>0</v>
      </c>
      <c r="U249" s="369">
        <f>ROUND(N249*$I249,2)</f>
        <v>0</v>
      </c>
      <c r="V249" s="424">
        <f>SUM(R249:U254)</f>
        <v>0</v>
      </c>
      <c r="W249" s="321">
        <f>R249</f>
        <v>0</v>
      </c>
      <c r="X249" s="324">
        <f>S249</f>
        <v>0</v>
      </c>
      <c r="Y249" s="327">
        <f>V249-W249-X249</f>
        <v>0</v>
      </c>
      <c r="Z249" s="330"/>
    </row>
    <row r="250" spans="1:26" x14ac:dyDescent="0.25">
      <c r="A250" s="319"/>
      <c r="B250" s="10" t="s">
        <v>177</v>
      </c>
      <c r="C250" s="168"/>
      <c r="D250" s="169"/>
      <c r="E250" s="170"/>
      <c r="F250" s="334"/>
      <c r="G250" s="381"/>
      <c r="H250" s="381"/>
      <c r="I250" s="397"/>
      <c r="J250" s="378"/>
      <c r="K250" s="349"/>
      <c r="L250" s="412"/>
      <c r="M250" s="412"/>
      <c r="N250" s="355"/>
      <c r="O250" s="358"/>
      <c r="P250" s="361"/>
      <c r="R250" s="364"/>
      <c r="S250" s="367"/>
      <c r="T250" s="367"/>
      <c r="U250" s="370"/>
      <c r="V250" s="425"/>
      <c r="W250" s="322"/>
      <c r="X250" s="325"/>
      <c r="Y250" s="328"/>
      <c r="Z250" s="331"/>
    </row>
    <row r="251" spans="1:26" x14ac:dyDescent="0.25">
      <c r="A251" s="319"/>
      <c r="B251" s="10" t="s">
        <v>425</v>
      </c>
      <c r="C251" s="168"/>
      <c r="D251" s="169"/>
      <c r="E251" s="170"/>
      <c r="F251" s="334"/>
      <c r="G251" s="381"/>
      <c r="H251" s="381"/>
      <c r="I251" s="397"/>
      <c r="J251" s="378"/>
      <c r="K251" s="349"/>
      <c r="L251" s="412"/>
      <c r="M251" s="412"/>
      <c r="N251" s="355"/>
      <c r="O251" s="358"/>
      <c r="P251" s="361"/>
      <c r="R251" s="364"/>
      <c r="S251" s="367"/>
      <c r="T251" s="367"/>
      <c r="U251" s="370"/>
      <c r="V251" s="425"/>
      <c r="W251" s="322"/>
      <c r="X251" s="325"/>
      <c r="Y251" s="328"/>
      <c r="Z251" s="331"/>
    </row>
    <row r="252" spans="1:26" ht="25.5" x14ac:dyDescent="0.25">
      <c r="A252" s="319"/>
      <c r="B252" s="10" t="s">
        <v>424</v>
      </c>
      <c r="C252" s="168"/>
      <c r="D252" s="169"/>
      <c r="E252" s="170"/>
      <c r="F252" s="334"/>
      <c r="G252" s="381"/>
      <c r="H252" s="381"/>
      <c r="I252" s="397"/>
      <c r="J252" s="378"/>
      <c r="K252" s="349"/>
      <c r="L252" s="412"/>
      <c r="M252" s="412"/>
      <c r="N252" s="355"/>
      <c r="O252" s="358"/>
      <c r="P252" s="361"/>
      <c r="R252" s="364"/>
      <c r="S252" s="367"/>
      <c r="T252" s="367"/>
      <c r="U252" s="370"/>
      <c r="V252" s="425"/>
      <c r="W252" s="322"/>
      <c r="X252" s="325"/>
      <c r="Y252" s="328"/>
      <c r="Z252" s="331"/>
    </row>
    <row r="253" spans="1:26" x14ac:dyDescent="0.25">
      <c r="A253" s="319"/>
      <c r="B253" s="10" t="s">
        <v>178</v>
      </c>
      <c r="C253" s="168"/>
      <c r="D253" s="169"/>
      <c r="E253" s="170"/>
      <c r="F253" s="334"/>
      <c r="G253" s="381"/>
      <c r="H253" s="381"/>
      <c r="I253" s="397"/>
      <c r="J253" s="378"/>
      <c r="K253" s="349"/>
      <c r="L253" s="412"/>
      <c r="M253" s="412"/>
      <c r="N253" s="355"/>
      <c r="O253" s="358"/>
      <c r="P253" s="361"/>
      <c r="R253" s="364"/>
      <c r="S253" s="367"/>
      <c r="T253" s="367"/>
      <c r="U253" s="370"/>
      <c r="V253" s="425"/>
      <c r="W253" s="322"/>
      <c r="X253" s="325"/>
      <c r="Y253" s="328"/>
      <c r="Z253" s="331"/>
    </row>
    <row r="254" spans="1:26" x14ac:dyDescent="0.25">
      <c r="A254" s="319"/>
      <c r="B254" s="10" t="s">
        <v>179</v>
      </c>
      <c r="C254" s="168"/>
      <c r="D254" s="169"/>
      <c r="E254" s="170"/>
      <c r="F254" s="334"/>
      <c r="G254" s="381"/>
      <c r="H254" s="381"/>
      <c r="I254" s="397"/>
      <c r="J254" s="378"/>
      <c r="K254" s="349"/>
      <c r="L254" s="412"/>
      <c r="M254" s="412"/>
      <c r="N254" s="355"/>
      <c r="O254" s="358"/>
      <c r="P254" s="361"/>
      <c r="R254" s="364"/>
      <c r="S254" s="367"/>
      <c r="T254" s="367"/>
      <c r="U254" s="370"/>
      <c r="V254" s="425"/>
      <c r="W254" s="322"/>
      <c r="X254" s="325"/>
      <c r="Y254" s="328"/>
      <c r="Z254" s="331"/>
    </row>
    <row r="255" spans="1:26" x14ac:dyDescent="0.25">
      <c r="A255" s="319"/>
      <c r="B255" s="10" t="s">
        <v>180</v>
      </c>
      <c r="C255" s="168"/>
      <c r="D255" s="169"/>
      <c r="E255" s="170"/>
      <c r="F255" s="334"/>
      <c r="G255" s="381"/>
      <c r="H255" s="381"/>
      <c r="I255" s="397"/>
      <c r="J255" s="378"/>
      <c r="K255" s="428"/>
      <c r="L255" s="420"/>
      <c r="M255" s="420"/>
      <c r="N255" s="422"/>
      <c r="O255" s="426"/>
      <c r="P255" s="426"/>
      <c r="R255" s="428"/>
      <c r="S255" s="420"/>
      <c r="T255" s="420"/>
      <c r="U255" s="422"/>
      <c r="V255" s="426"/>
      <c r="W255" s="428"/>
      <c r="X255" s="420"/>
      <c r="Y255" s="422"/>
      <c r="Z255" s="426"/>
    </row>
    <row r="256" spans="1:26" x14ac:dyDescent="0.25">
      <c r="A256" s="319"/>
      <c r="B256" s="10" t="s">
        <v>182</v>
      </c>
      <c r="C256" s="168"/>
      <c r="D256" s="169"/>
      <c r="E256" s="170"/>
      <c r="F256" s="334"/>
      <c r="G256" s="381"/>
      <c r="H256" s="381"/>
      <c r="I256" s="397"/>
      <c r="J256" s="378"/>
      <c r="K256" s="428"/>
      <c r="L256" s="420"/>
      <c r="M256" s="420"/>
      <c r="N256" s="422"/>
      <c r="O256" s="426"/>
      <c r="P256" s="426"/>
      <c r="R256" s="428"/>
      <c r="S256" s="420"/>
      <c r="T256" s="420"/>
      <c r="U256" s="422"/>
      <c r="V256" s="426"/>
      <c r="W256" s="428"/>
      <c r="X256" s="420"/>
      <c r="Y256" s="422"/>
      <c r="Z256" s="426"/>
    </row>
    <row r="257" spans="1:26" ht="13.5" thickBot="1" x14ac:dyDescent="0.3">
      <c r="A257" s="320"/>
      <c r="B257" s="5" t="s">
        <v>181</v>
      </c>
      <c r="C257" s="171"/>
      <c r="D257" s="172"/>
      <c r="E257" s="173"/>
      <c r="F257" s="335"/>
      <c r="G257" s="382"/>
      <c r="H257" s="382"/>
      <c r="I257" s="398"/>
      <c r="J257" s="379"/>
      <c r="K257" s="429"/>
      <c r="L257" s="421"/>
      <c r="M257" s="421"/>
      <c r="N257" s="423"/>
      <c r="O257" s="427"/>
      <c r="P257" s="427"/>
      <c r="R257" s="429"/>
      <c r="S257" s="421"/>
      <c r="T257" s="421"/>
      <c r="U257" s="423"/>
      <c r="V257" s="427"/>
      <c r="W257" s="429"/>
      <c r="X257" s="421"/>
      <c r="Y257" s="423"/>
      <c r="Z257" s="427"/>
    </row>
    <row r="258" spans="1:26" x14ac:dyDescent="0.25">
      <c r="A258" s="318" t="s">
        <v>115</v>
      </c>
      <c r="B258" s="1" t="s">
        <v>183</v>
      </c>
      <c r="C258" s="165"/>
      <c r="D258" s="166"/>
      <c r="E258" s="167"/>
      <c r="F258" s="333">
        <v>1</v>
      </c>
      <c r="G258" s="336" t="s">
        <v>192</v>
      </c>
      <c r="H258" s="366"/>
      <c r="I258" s="396">
        <f>H258*F258</f>
        <v>0</v>
      </c>
      <c r="J258" s="377"/>
      <c r="K258" s="348">
        <v>1</v>
      </c>
      <c r="L258" s="411"/>
      <c r="M258" s="411"/>
      <c r="N258" s="354"/>
      <c r="O258" s="414"/>
      <c r="P258" s="417"/>
      <c r="Q258" s="39"/>
      <c r="R258" s="363">
        <f>ROUND(K258*$I258,2)</f>
        <v>0</v>
      </c>
      <c r="S258" s="366">
        <f>ROUND(L258*$I258,2)</f>
        <v>0</v>
      </c>
      <c r="T258" s="366">
        <f>ROUND(M258*$I258,2)</f>
        <v>0</v>
      </c>
      <c r="U258" s="369">
        <f>ROUND(N258*$I258,2)</f>
        <v>0</v>
      </c>
      <c r="V258" s="372">
        <f>SUM(R258:U260)</f>
        <v>0</v>
      </c>
      <c r="W258" s="321">
        <f>R258</f>
        <v>0</v>
      </c>
      <c r="X258" s="324">
        <f>S258</f>
        <v>0</v>
      </c>
      <c r="Y258" s="327">
        <f>V258-W258-X258</f>
        <v>0</v>
      </c>
      <c r="Z258" s="330"/>
    </row>
    <row r="259" spans="1:26" x14ac:dyDescent="0.25">
      <c r="A259" s="319"/>
      <c r="B259" s="10" t="s">
        <v>347</v>
      </c>
      <c r="C259" s="168"/>
      <c r="D259" s="169"/>
      <c r="E259" s="170"/>
      <c r="F259" s="334"/>
      <c r="G259" s="337"/>
      <c r="H259" s="367"/>
      <c r="I259" s="397"/>
      <c r="J259" s="378"/>
      <c r="K259" s="349"/>
      <c r="L259" s="412"/>
      <c r="M259" s="412"/>
      <c r="N259" s="355"/>
      <c r="O259" s="415"/>
      <c r="P259" s="418"/>
      <c r="Q259" s="40"/>
      <c r="R259" s="364"/>
      <c r="S259" s="367"/>
      <c r="T259" s="367"/>
      <c r="U259" s="370"/>
      <c r="V259" s="373"/>
      <c r="W259" s="322"/>
      <c r="X259" s="325"/>
      <c r="Y259" s="328"/>
      <c r="Z259" s="331"/>
    </row>
    <row r="260" spans="1:26" ht="13.5" thickBot="1" x14ac:dyDescent="0.3">
      <c r="A260" s="320"/>
      <c r="B260" s="308" t="s">
        <v>110</v>
      </c>
      <c r="C260" s="171"/>
      <c r="D260" s="172"/>
      <c r="E260" s="173"/>
      <c r="F260" s="335"/>
      <c r="G260" s="338"/>
      <c r="H260" s="368"/>
      <c r="I260" s="398"/>
      <c r="J260" s="379"/>
      <c r="K260" s="350"/>
      <c r="L260" s="413"/>
      <c r="M260" s="413"/>
      <c r="N260" s="356"/>
      <c r="O260" s="416"/>
      <c r="P260" s="419"/>
      <c r="Q260" s="41"/>
      <c r="R260" s="365"/>
      <c r="S260" s="368"/>
      <c r="T260" s="368"/>
      <c r="U260" s="371"/>
      <c r="V260" s="374"/>
      <c r="W260" s="323"/>
      <c r="X260" s="326"/>
      <c r="Y260" s="329"/>
      <c r="Z260" s="332"/>
    </row>
    <row r="261" spans="1:26" x14ac:dyDescent="0.25">
      <c r="A261" s="318" t="s">
        <v>116</v>
      </c>
      <c r="B261" s="1" t="s">
        <v>197</v>
      </c>
      <c r="C261" s="165"/>
      <c r="D261" s="166"/>
      <c r="E261" s="167"/>
      <c r="F261" s="333">
        <v>1</v>
      </c>
      <c r="G261" s="336" t="s">
        <v>192</v>
      </c>
      <c r="H261" s="366"/>
      <c r="I261" s="396">
        <f>H261*F261</f>
        <v>0</v>
      </c>
      <c r="J261" s="377"/>
      <c r="K261" s="348">
        <v>1</v>
      </c>
      <c r="L261" s="411"/>
      <c r="M261" s="411"/>
      <c r="N261" s="354"/>
      <c r="O261" s="414"/>
      <c r="P261" s="417"/>
      <c r="Q261" s="39"/>
      <c r="R261" s="363">
        <f>ROUND(K261*$I261,2)</f>
        <v>0</v>
      </c>
      <c r="S261" s="366">
        <f>ROUND(L261*$I261,2)</f>
        <v>0</v>
      </c>
      <c r="T261" s="366">
        <f>ROUND(M261*$I261,2)</f>
        <v>0</v>
      </c>
      <c r="U261" s="369">
        <f>ROUND(N261*$I261,2)</f>
        <v>0</v>
      </c>
      <c r="V261" s="372">
        <f>SUM(R261:U264)</f>
        <v>0</v>
      </c>
      <c r="W261" s="321">
        <f>R261</f>
        <v>0</v>
      </c>
      <c r="X261" s="324">
        <f>S261</f>
        <v>0</v>
      </c>
      <c r="Y261" s="327">
        <f>V261-W261-X261</f>
        <v>0</v>
      </c>
      <c r="Z261" s="330"/>
    </row>
    <row r="262" spans="1:26" ht="25.5" x14ac:dyDescent="0.25">
      <c r="A262" s="319"/>
      <c r="B262" s="10" t="s">
        <v>348</v>
      </c>
      <c r="C262" s="168"/>
      <c r="D262" s="169"/>
      <c r="E262" s="170"/>
      <c r="F262" s="334"/>
      <c r="G262" s="337"/>
      <c r="H262" s="367"/>
      <c r="I262" s="397"/>
      <c r="J262" s="378"/>
      <c r="K262" s="349"/>
      <c r="L262" s="412"/>
      <c r="M262" s="412"/>
      <c r="N262" s="355"/>
      <c r="O262" s="415"/>
      <c r="P262" s="418"/>
      <c r="Q262" s="40"/>
      <c r="R262" s="364"/>
      <c r="S262" s="367"/>
      <c r="T262" s="367"/>
      <c r="U262" s="370"/>
      <c r="V262" s="373"/>
      <c r="W262" s="322"/>
      <c r="X262" s="325"/>
      <c r="Y262" s="328"/>
      <c r="Z262" s="331"/>
    </row>
    <row r="263" spans="1:26" x14ac:dyDescent="0.25">
      <c r="A263" s="319"/>
      <c r="B263" s="10" t="s">
        <v>350</v>
      </c>
      <c r="C263" s="168"/>
      <c r="D263" s="169"/>
      <c r="E263" s="170"/>
      <c r="F263" s="334"/>
      <c r="G263" s="337"/>
      <c r="H263" s="367"/>
      <c r="I263" s="397"/>
      <c r="J263" s="378"/>
      <c r="K263" s="349"/>
      <c r="L263" s="412"/>
      <c r="M263" s="412"/>
      <c r="N263" s="355"/>
      <c r="O263" s="415"/>
      <c r="P263" s="418"/>
      <c r="Q263" s="40"/>
      <c r="R263" s="364"/>
      <c r="S263" s="367"/>
      <c r="T263" s="367"/>
      <c r="U263" s="370"/>
      <c r="V263" s="373"/>
      <c r="W263" s="322"/>
      <c r="X263" s="325"/>
      <c r="Y263" s="328"/>
      <c r="Z263" s="331"/>
    </row>
    <row r="264" spans="1:26" ht="13.5" thickBot="1" x14ac:dyDescent="0.3">
      <c r="A264" s="320"/>
      <c r="B264" s="308" t="s">
        <v>110</v>
      </c>
      <c r="C264" s="171"/>
      <c r="D264" s="172"/>
      <c r="E264" s="173"/>
      <c r="F264" s="335"/>
      <c r="G264" s="338"/>
      <c r="H264" s="368"/>
      <c r="I264" s="398"/>
      <c r="J264" s="379"/>
      <c r="K264" s="350"/>
      <c r="L264" s="413"/>
      <c r="M264" s="413"/>
      <c r="N264" s="356"/>
      <c r="O264" s="416"/>
      <c r="P264" s="419"/>
      <c r="Q264" s="41"/>
      <c r="R264" s="365"/>
      <c r="S264" s="368"/>
      <c r="T264" s="368"/>
      <c r="U264" s="371"/>
      <c r="V264" s="374"/>
      <c r="W264" s="323"/>
      <c r="X264" s="326"/>
      <c r="Y264" s="329"/>
      <c r="Z264" s="332"/>
    </row>
    <row r="265" spans="1:26" x14ac:dyDescent="0.25">
      <c r="A265" s="318" t="s">
        <v>117</v>
      </c>
      <c r="B265" s="1" t="s">
        <v>198</v>
      </c>
      <c r="C265" s="165"/>
      <c r="D265" s="166"/>
      <c r="E265" s="167"/>
      <c r="F265" s="333">
        <v>1</v>
      </c>
      <c r="G265" s="336" t="s">
        <v>192</v>
      </c>
      <c r="H265" s="366"/>
      <c r="I265" s="396">
        <f>H265*F265</f>
        <v>0</v>
      </c>
      <c r="J265" s="377"/>
      <c r="K265" s="348">
        <v>1</v>
      </c>
      <c r="L265" s="411"/>
      <c r="M265" s="411"/>
      <c r="N265" s="354"/>
      <c r="O265" s="414"/>
      <c r="P265" s="417"/>
      <c r="Q265" s="39"/>
      <c r="R265" s="363">
        <f>ROUND(K265*$I265,2)</f>
        <v>0</v>
      </c>
      <c r="S265" s="366">
        <f>ROUND(L265*$I265,2)</f>
        <v>0</v>
      </c>
      <c r="T265" s="366">
        <f>ROUND(M265*$I265,2)</f>
        <v>0</v>
      </c>
      <c r="U265" s="369">
        <f>ROUND(N265*$I265,2)</f>
        <v>0</v>
      </c>
      <c r="V265" s="372">
        <f>SUM(R265:U267)</f>
        <v>0</v>
      </c>
      <c r="W265" s="321">
        <f>R265</f>
        <v>0</v>
      </c>
      <c r="X265" s="324">
        <f>S265</f>
        <v>0</v>
      </c>
      <c r="Y265" s="327">
        <f>V265-W265-X265</f>
        <v>0</v>
      </c>
      <c r="Z265" s="330"/>
    </row>
    <row r="266" spans="1:26" x14ac:dyDescent="0.25">
      <c r="A266" s="319"/>
      <c r="B266" s="10" t="s">
        <v>350</v>
      </c>
      <c r="C266" s="168"/>
      <c r="D266" s="169"/>
      <c r="E266" s="170"/>
      <c r="F266" s="334"/>
      <c r="G266" s="337"/>
      <c r="H266" s="367"/>
      <c r="I266" s="397"/>
      <c r="J266" s="378"/>
      <c r="K266" s="349"/>
      <c r="L266" s="412"/>
      <c r="M266" s="412"/>
      <c r="N266" s="355"/>
      <c r="O266" s="415"/>
      <c r="P266" s="418"/>
      <c r="Q266" s="40"/>
      <c r="R266" s="364"/>
      <c r="S266" s="367"/>
      <c r="T266" s="367"/>
      <c r="U266" s="370"/>
      <c r="V266" s="373"/>
      <c r="W266" s="322"/>
      <c r="X266" s="325"/>
      <c r="Y266" s="328"/>
      <c r="Z266" s="331"/>
    </row>
    <row r="267" spans="1:26" ht="13.5" thickBot="1" x14ac:dyDescent="0.3">
      <c r="A267" s="320"/>
      <c r="B267" s="308" t="s">
        <v>110</v>
      </c>
      <c r="C267" s="171"/>
      <c r="D267" s="172"/>
      <c r="E267" s="173"/>
      <c r="F267" s="335"/>
      <c r="G267" s="338"/>
      <c r="H267" s="368"/>
      <c r="I267" s="398"/>
      <c r="J267" s="379"/>
      <c r="K267" s="350"/>
      <c r="L267" s="413"/>
      <c r="M267" s="413"/>
      <c r="N267" s="356"/>
      <c r="O267" s="416"/>
      <c r="P267" s="419"/>
      <c r="Q267" s="41"/>
      <c r="R267" s="365"/>
      <c r="S267" s="368"/>
      <c r="T267" s="368"/>
      <c r="U267" s="371"/>
      <c r="V267" s="374"/>
      <c r="W267" s="323"/>
      <c r="X267" s="326"/>
      <c r="Y267" s="329"/>
      <c r="Z267" s="332"/>
    </row>
    <row r="268" spans="1:26" x14ac:dyDescent="0.25">
      <c r="A268" s="318" t="s">
        <v>118</v>
      </c>
      <c r="B268" s="1" t="s">
        <v>371</v>
      </c>
      <c r="C268" s="165"/>
      <c r="D268" s="166"/>
      <c r="E268" s="167"/>
      <c r="F268" s="333">
        <v>1</v>
      </c>
      <c r="G268" s="336" t="s">
        <v>192</v>
      </c>
      <c r="H268" s="366"/>
      <c r="I268" s="396">
        <f>H268*F268</f>
        <v>0</v>
      </c>
      <c r="J268" s="377"/>
      <c r="K268" s="348">
        <v>1</v>
      </c>
      <c r="L268" s="411"/>
      <c r="M268" s="411"/>
      <c r="N268" s="354"/>
      <c r="O268" s="414"/>
      <c r="P268" s="417"/>
      <c r="Q268" s="39"/>
      <c r="R268" s="363">
        <f>ROUND(K268*$I268,2)</f>
        <v>0</v>
      </c>
      <c r="S268" s="366">
        <f>ROUND(L268*$I268,2)</f>
        <v>0</v>
      </c>
      <c r="T268" s="366">
        <f>ROUND(M268*$I268,2)</f>
        <v>0</v>
      </c>
      <c r="U268" s="369">
        <f>ROUND(N268*$I268,2)</f>
        <v>0</v>
      </c>
      <c r="V268" s="372">
        <f>SUM(R268:U273)</f>
        <v>0</v>
      </c>
      <c r="W268" s="321">
        <f>R268</f>
        <v>0</v>
      </c>
      <c r="X268" s="324">
        <f>S268</f>
        <v>0</v>
      </c>
      <c r="Y268" s="327">
        <f>V268-W268-X268</f>
        <v>0</v>
      </c>
      <c r="Z268" s="330"/>
    </row>
    <row r="269" spans="1:26" ht="76.5" x14ac:dyDescent="0.25">
      <c r="A269" s="319"/>
      <c r="B269" s="10" t="s">
        <v>426</v>
      </c>
      <c r="C269" s="168"/>
      <c r="D269" s="169"/>
      <c r="E269" s="170"/>
      <c r="F269" s="334"/>
      <c r="G269" s="337"/>
      <c r="H269" s="367"/>
      <c r="I269" s="397"/>
      <c r="J269" s="378"/>
      <c r="K269" s="349"/>
      <c r="L269" s="412"/>
      <c r="M269" s="412"/>
      <c r="N269" s="355"/>
      <c r="O269" s="415"/>
      <c r="P269" s="418"/>
      <c r="Q269" s="217"/>
      <c r="R269" s="364"/>
      <c r="S269" s="367"/>
      <c r="T269" s="367"/>
      <c r="U269" s="370"/>
      <c r="V269" s="373"/>
      <c r="W269" s="322"/>
      <c r="X269" s="325"/>
      <c r="Y269" s="328"/>
      <c r="Z269" s="331"/>
    </row>
    <row r="270" spans="1:26" ht="76.5" x14ac:dyDescent="0.25">
      <c r="A270" s="319"/>
      <c r="B270" s="10" t="s">
        <v>427</v>
      </c>
      <c r="C270" s="168"/>
      <c r="D270" s="169"/>
      <c r="E270" s="170"/>
      <c r="F270" s="334"/>
      <c r="G270" s="337"/>
      <c r="H270" s="367"/>
      <c r="I270" s="397"/>
      <c r="J270" s="378"/>
      <c r="K270" s="349"/>
      <c r="L270" s="412"/>
      <c r="M270" s="412"/>
      <c r="N270" s="355"/>
      <c r="O270" s="415"/>
      <c r="P270" s="418"/>
      <c r="Q270" s="218"/>
      <c r="R270" s="364"/>
      <c r="S270" s="367"/>
      <c r="T270" s="367"/>
      <c r="U270" s="370"/>
      <c r="V270" s="373"/>
      <c r="W270" s="322"/>
      <c r="X270" s="325"/>
      <c r="Y270" s="328"/>
      <c r="Z270" s="331"/>
    </row>
    <row r="271" spans="1:26" x14ac:dyDescent="0.25">
      <c r="A271" s="319"/>
      <c r="B271" s="223" t="s">
        <v>406</v>
      </c>
      <c r="C271" s="168"/>
      <c r="D271" s="169"/>
      <c r="E271" s="170"/>
      <c r="F271" s="334"/>
      <c r="G271" s="337"/>
      <c r="H271" s="367"/>
      <c r="I271" s="397"/>
      <c r="J271" s="378"/>
      <c r="K271" s="349"/>
      <c r="L271" s="412"/>
      <c r="M271" s="412"/>
      <c r="N271" s="355"/>
      <c r="O271" s="415"/>
      <c r="P271" s="418"/>
      <c r="Q271" s="218"/>
      <c r="R271" s="364"/>
      <c r="S271" s="367"/>
      <c r="T271" s="367"/>
      <c r="U271" s="370"/>
      <c r="V271" s="373"/>
      <c r="W271" s="322"/>
      <c r="X271" s="325"/>
      <c r="Y271" s="328"/>
      <c r="Z271" s="331"/>
    </row>
    <row r="272" spans="1:26" ht="51" x14ac:dyDescent="0.25">
      <c r="A272" s="319"/>
      <c r="B272" s="223" t="s">
        <v>372</v>
      </c>
      <c r="C272" s="168"/>
      <c r="D272" s="169"/>
      <c r="E272" s="170"/>
      <c r="F272" s="334"/>
      <c r="G272" s="337"/>
      <c r="H272" s="367"/>
      <c r="I272" s="397"/>
      <c r="J272" s="378"/>
      <c r="K272" s="349"/>
      <c r="L272" s="412"/>
      <c r="M272" s="412"/>
      <c r="N272" s="355"/>
      <c r="O272" s="415"/>
      <c r="P272" s="418"/>
      <c r="Q272" s="218"/>
      <c r="R272" s="364"/>
      <c r="S272" s="367"/>
      <c r="T272" s="367"/>
      <c r="U272" s="370"/>
      <c r="V272" s="373"/>
      <c r="W272" s="322"/>
      <c r="X272" s="325"/>
      <c r="Y272" s="328"/>
      <c r="Z272" s="331"/>
    </row>
    <row r="273" spans="1:26" ht="90" thickBot="1" x14ac:dyDescent="0.3">
      <c r="A273" s="319"/>
      <c r="B273" s="226" t="s">
        <v>428</v>
      </c>
      <c r="C273" s="168"/>
      <c r="D273" s="169"/>
      <c r="E273" s="170"/>
      <c r="F273" s="334"/>
      <c r="G273" s="337"/>
      <c r="H273" s="367"/>
      <c r="I273" s="397"/>
      <c r="J273" s="378"/>
      <c r="K273" s="349"/>
      <c r="L273" s="412"/>
      <c r="M273" s="412"/>
      <c r="N273" s="355"/>
      <c r="O273" s="415"/>
      <c r="P273" s="418"/>
      <c r="Q273" s="217"/>
      <c r="R273" s="364"/>
      <c r="S273" s="367"/>
      <c r="T273" s="367"/>
      <c r="U273" s="370"/>
      <c r="V273" s="373"/>
      <c r="W273" s="322"/>
      <c r="X273" s="325"/>
      <c r="Y273" s="328"/>
      <c r="Z273" s="331"/>
    </row>
    <row r="274" spans="1:26" x14ac:dyDescent="0.25">
      <c r="A274" s="318" t="s">
        <v>119</v>
      </c>
      <c r="B274" s="6" t="s">
        <v>200</v>
      </c>
      <c r="C274" s="165"/>
      <c r="D274" s="166"/>
      <c r="E274" s="167"/>
      <c r="F274" s="333">
        <v>1</v>
      </c>
      <c r="G274" s="380" t="s">
        <v>192</v>
      </c>
      <c r="H274" s="380"/>
      <c r="I274" s="383">
        <f>H274*F274</f>
        <v>0</v>
      </c>
      <c r="J274" s="377"/>
      <c r="K274" s="348">
        <v>1</v>
      </c>
      <c r="L274" s="411"/>
      <c r="M274" s="411"/>
      <c r="N274" s="430"/>
      <c r="O274" s="357"/>
      <c r="P274" s="434"/>
      <c r="R274" s="363">
        <f>ROUND(K274*$I274,2)</f>
        <v>0</v>
      </c>
      <c r="S274" s="366">
        <f>ROUND(L274*$I274,2)</f>
        <v>0</v>
      </c>
      <c r="T274" s="366">
        <f>ROUND(M274*$I274,2)</f>
        <v>0</v>
      </c>
      <c r="U274" s="369">
        <f>ROUND(N274*$I274,2)</f>
        <v>0</v>
      </c>
      <c r="V274" s="424">
        <f>SUM(R274:U278)</f>
        <v>0</v>
      </c>
      <c r="W274" s="321">
        <f>R274</f>
        <v>0</v>
      </c>
      <c r="X274" s="324">
        <f>S274</f>
        <v>0</v>
      </c>
      <c r="Y274" s="327">
        <f>V274-W274-X274</f>
        <v>0</v>
      </c>
      <c r="Z274" s="330"/>
    </row>
    <row r="275" spans="1:26" x14ac:dyDescent="0.25">
      <c r="A275" s="319"/>
      <c r="B275" s="83" t="s">
        <v>429</v>
      </c>
      <c r="C275" s="168"/>
      <c r="D275" s="169"/>
      <c r="E275" s="170"/>
      <c r="F275" s="334"/>
      <c r="G275" s="381"/>
      <c r="H275" s="381"/>
      <c r="I275" s="384"/>
      <c r="J275" s="378"/>
      <c r="K275" s="349"/>
      <c r="L275" s="412"/>
      <c r="M275" s="412"/>
      <c r="N275" s="431"/>
      <c r="O275" s="358"/>
      <c r="P275" s="435"/>
      <c r="R275" s="364"/>
      <c r="S275" s="367"/>
      <c r="T275" s="367"/>
      <c r="U275" s="370"/>
      <c r="V275" s="425"/>
      <c r="W275" s="322"/>
      <c r="X275" s="325"/>
      <c r="Y275" s="328"/>
      <c r="Z275" s="331"/>
    </row>
    <row r="276" spans="1:26" x14ac:dyDescent="0.25">
      <c r="A276" s="319"/>
      <c r="B276" s="7" t="s">
        <v>48</v>
      </c>
      <c r="C276" s="168"/>
      <c r="D276" s="169"/>
      <c r="E276" s="170"/>
      <c r="F276" s="334"/>
      <c r="G276" s="381"/>
      <c r="H276" s="381"/>
      <c r="I276" s="384"/>
      <c r="J276" s="378"/>
      <c r="K276" s="349"/>
      <c r="L276" s="412"/>
      <c r="M276" s="412"/>
      <c r="N276" s="431"/>
      <c r="O276" s="358"/>
      <c r="P276" s="435"/>
      <c r="R276" s="364"/>
      <c r="S276" s="367"/>
      <c r="T276" s="367"/>
      <c r="U276" s="370"/>
      <c r="V276" s="425"/>
      <c r="W276" s="322"/>
      <c r="X276" s="325"/>
      <c r="Y276" s="328"/>
      <c r="Z276" s="331"/>
    </row>
    <row r="277" spans="1:26" x14ac:dyDescent="0.25">
      <c r="A277" s="319"/>
      <c r="B277" s="3" t="s">
        <v>64</v>
      </c>
      <c r="C277" s="168"/>
      <c r="D277" s="169"/>
      <c r="E277" s="170"/>
      <c r="F277" s="334"/>
      <c r="G277" s="381"/>
      <c r="H277" s="381"/>
      <c r="I277" s="384"/>
      <c r="J277" s="378"/>
      <c r="K277" s="349"/>
      <c r="L277" s="412"/>
      <c r="M277" s="412"/>
      <c r="N277" s="431"/>
      <c r="O277" s="358"/>
      <c r="P277" s="435"/>
      <c r="R277" s="364"/>
      <c r="S277" s="367"/>
      <c r="T277" s="367"/>
      <c r="U277" s="370"/>
      <c r="V277" s="425"/>
      <c r="W277" s="322"/>
      <c r="X277" s="325"/>
      <c r="Y277" s="328"/>
      <c r="Z277" s="331"/>
    </row>
    <row r="278" spans="1:26" x14ac:dyDescent="0.25">
      <c r="A278" s="319"/>
      <c r="B278" s="3" t="s">
        <v>65</v>
      </c>
      <c r="C278" s="168"/>
      <c r="D278" s="169"/>
      <c r="E278" s="170"/>
      <c r="F278" s="334"/>
      <c r="G278" s="381"/>
      <c r="H278" s="381"/>
      <c r="I278" s="384"/>
      <c r="J278" s="378"/>
      <c r="K278" s="349"/>
      <c r="L278" s="412"/>
      <c r="M278" s="412"/>
      <c r="N278" s="431"/>
      <c r="O278" s="358"/>
      <c r="P278" s="435"/>
      <c r="R278" s="364"/>
      <c r="S278" s="367"/>
      <c r="T278" s="367"/>
      <c r="U278" s="370"/>
      <c r="V278" s="425"/>
      <c r="W278" s="322"/>
      <c r="X278" s="325"/>
      <c r="Y278" s="328"/>
      <c r="Z278" s="331"/>
    </row>
    <row r="279" spans="1:26" x14ac:dyDescent="0.25">
      <c r="A279" s="319"/>
      <c r="B279" s="3" t="s">
        <v>201</v>
      </c>
      <c r="C279" s="168"/>
      <c r="D279" s="169"/>
      <c r="E279" s="170"/>
      <c r="F279" s="334"/>
      <c r="G279" s="381"/>
      <c r="H279" s="381"/>
      <c r="I279" s="384"/>
      <c r="J279" s="378"/>
      <c r="K279" s="428"/>
      <c r="L279" s="420"/>
      <c r="M279" s="420"/>
      <c r="N279" s="432"/>
      <c r="O279" s="426"/>
      <c r="P279" s="436"/>
      <c r="R279" s="428"/>
      <c r="S279" s="420"/>
      <c r="T279" s="420"/>
      <c r="U279" s="422"/>
      <c r="V279" s="426"/>
      <c r="W279" s="428"/>
      <c r="X279" s="420"/>
      <c r="Y279" s="422"/>
      <c r="Z279" s="426"/>
    </row>
    <row r="280" spans="1:26" x14ac:dyDescent="0.25">
      <c r="A280" s="319"/>
      <c r="B280" s="3" t="s">
        <v>66</v>
      </c>
      <c r="C280" s="168"/>
      <c r="D280" s="169"/>
      <c r="E280" s="170"/>
      <c r="F280" s="334"/>
      <c r="G280" s="381"/>
      <c r="H280" s="381"/>
      <c r="I280" s="384"/>
      <c r="J280" s="378"/>
      <c r="K280" s="428"/>
      <c r="L280" s="420"/>
      <c r="M280" s="420"/>
      <c r="N280" s="432"/>
      <c r="O280" s="426"/>
      <c r="P280" s="436"/>
      <c r="R280" s="428"/>
      <c r="S280" s="420"/>
      <c r="T280" s="420"/>
      <c r="U280" s="422"/>
      <c r="V280" s="426"/>
      <c r="W280" s="428"/>
      <c r="X280" s="420"/>
      <c r="Y280" s="422"/>
      <c r="Z280" s="426"/>
    </row>
    <row r="281" spans="1:26" x14ac:dyDescent="0.25">
      <c r="A281" s="319"/>
      <c r="B281" s="3" t="s">
        <v>442</v>
      </c>
      <c r="C281" s="168"/>
      <c r="D281" s="169"/>
      <c r="E281" s="170"/>
      <c r="F281" s="334"/>
      <c r="G281" s="381"/>
      <c r="H281" s="381"/>
      <c r="I281" s="384"/>
      <c r="J281" s="378"/>
      <c r="K281" s="428"/>
      <c r="L281" s="420"/>
      <c r="M281" s="420"/>
      <c r="N281" s="432"/>
      <c r="O281" s="426"/>
      <c r="P281" s="436"/>
      <c r="R281" s="428"/>
      <c r="S281" s="420"/>
      <c r="T281" s="420"/>
      <c r="U281" s="422"/>
      <c r="V281" s="426"/>
      <c r="W281" s="428"/>
      <c r="X281" s="420"/>
      <c r="Y281" s="422"/>
      <c r="Z281" s="426"/>
    </row>
    <row r="282" spans="1:26" x14ac:dyDescent="0.25">
      <c r="A282" s="319"/>
      <c r="B282" s="3" t="s">
        <v>67</v>
      </c>
      <c r="C282" s="168"/>
      <c r="D282" s="169"/>
      <c r="E282" s="170"/>
      <c r="F282" s="334"/>
      <c r="G282" s="381"/>
      <c r="H282" s="381"/>
      <c r="I282" s="384"/>
      <c r="J282" s="378"/>
      <c r="K282" s="428"/>
      <c r="L282" s="420"/>
      <c r="M282" s="420"/>
      <c r="N282" s="432"/>
      <c r="O282" s="426"/>
      <c r="P282" s="436"/>
      <c r="R282" s="428"/>
      <c r="S282" s="420"/>
      <c r="T282" s="420"/>
      <c r="U282" s="422"/>
      <c r="V282" s="426"/>
      <c r="W282" s="428"/>
      <c r="X282" s="420"/>
      <c r="Y282" s="422"/>
      <c r="Z282" s="426"/>
    </row>
    <row r="283" spans="1:26" x14ac:dyDescent="0.25">
      <c r="A283" s="319"/>
      <c r="B283" s="3" t="s">
        <v>68</v>
      </c>
      <c r="C283" s="168"/>
      <c r="D283" s="169"/>
      <c r="E283" s="170"/>
      <c r="F283" s="334"/>
      <c r="G283" s="381"/>
      <c r="H283" s="381"/>
      <c r="I283" s="384"/>
      <c r="J283" s="378"/>
      <c r="K283" s="428"/>
      <c r="L283" s="420"/>
      <c r="M283" s="420"/>
      <c r="N283" s="432"/>
      <c r="O283" s="426"/>
      <c r="P283" s="436"/>
      <c r="R283" s="428"/>
      <c r="S283" s="420"/>
      <c r="T283" s="420"/>
      <c r="U283" s="422"/>
      <c r="V283" s="426"/>
      <c r="W283" s="428"/>
      <c r="X283" s="420"/>
      <c r="Y283" s="422"/>
      <c r="Z283" s="426"/>
    </row>
    <row r="284" spans="1:26" x14ac:dyDescent="0.25">
      <c r="A284" s="319"/>
      <c r="B284" s="3" t="s">
        <v>69</v>
      </c>
      <c r="C284" s="168"/>
      <c r="D284" s="169"/>
      <c r="E284" s="170"/>
      <c r="F284" s="334"/>
      <c r="G284" s="381"/>
      <c r="H284" s="381"/>
      <c r="I284" s="384"/>
      <c r="J284" s="378"/>
      <c r="K284" s="428"/>
      <c r="L284" s="420"/>
      <c r="M284" s="420"/>
      <c r="N284" s="432"/>
      <c r="O284" s="426"/>
      <c r="P284" s="436"/>
      <c r="R284" s="428"/>
      <c r="S284" s="420"/>
      <c r="T284" s="420"/>
      <c r="U284" s="422"/>
      <c r="V284" s="426"/>
      <c r="W284" s="428"/>
      <c r="X284" s="420"/>
      <c r="Y284" s="422"/>
      <c r="Z284" s="426"/>
    </row>
    <row r="285" spans="1:26" x14ac:dyDescent="0.25">
      <c r="A285" s="319"/>
      <c r="B285" s="3" t="s">
        <v>70</v>
      </c>
      <c r="C285" s="168"/>
      <c r="D285" s="169"/>
      <c r="E285" s="170"/>
      <c r="F285" s="334"/>
      <c r="G285" s="381"/>
      <c r="H285" s="381"/>
      <c r="I285" s="384"/>
      <c r="J285" s="378"/>
      <c r="K285" s="428"/>
      <c r="L285" s="420"/>
      <c r="M285" s="420"/>
      <c r="N285" s="432"/>
      <c r="O285" s="426"/>
      <c r="P285" s="436"/>
      <c r="R285" s="428"/>
      <c r="S285" s="420"/>
      <c r="T285" s="420"/>
      <c r="U285" s="422"/>
      <c r="V285" s="426"/>
      <c r="W285" s="428"/>
      <c r="X285" s="420"/>
      <c r="Y285" s="422"/>
      <c r="Z285" s="426"/>
    </row>
    <row r="286" spans="1:26" x14ac:dyDescent="0.25">
      <c r="A286" s="319"/>
      <c r="B286" s="3" t="s">
        <v>71</v>
      </c>
      <c r="C286" s="168"/>
      <c r="D286" s="169"/>
      <c r="E286" s="170"/>
      <c r="F286" s="334"/>
      <c r="G286" s="381"/>
      <c r="H286" s="381"/>
      <c r="I286" s="384"/>
      <c r="J286" s="378"/>
      <c r="K286" s="428"/>
      <c r="L286" s="420"/>
      <c r="M286" s="420"/>
      <c r="N286" s="432"/>
      <c r="O286" s="426"/>
      <c r="P286" s="436"/>
      <c r="R286" s="428"/>
      <c r="S286" s="420"/>
      <c r="T286" s="420"/>
      <c r="U286" s="422"/>
      <c r="V286" s="426"/>
      <c r="W286" s="428"/>
      <c r="X286" s="420"/>
      <c r="Y286" s="422"/>
      <c r="Z286" s="426"/>
    </row>
    <row r="287" spans="1:26" x14ac:dyDescent="0.25">
      <c r="A287" s="319"/>
      <c r="B287" s="3" t="s">
        <v>199</v>
      </c>
      <c r="C287" s="168"/>
      <c r="D287" s="169"/>
      <c r="E287" s="170"/>
      <c r="F287" s="334"/>
      <c r="G287" s="381"/>
      <c r="H287" s="381"/>
      <c r="I287" s="384"/>
      <c r="J287" s="378"/>
      <c r="K287" s="428"/>
      <c r="L287" s="420"/>
      <c r="M287" s="420"/>
      <c r="N287" s="432"/>
      <c r="O287" s="426"/>
      <c r="P287" s="436"/>
      <c r="R287" s="428"/>
      <c r="S287" s="420"/>
      <c r="T287" s="420"/>
      <c r="U287" s="422"/>
      <c r="V287" s="426"/>
      <c r="W287" s="428"/>
      <c r="X287" s="420"/>
      <c r="Y287" s="422"/>
      <c r="Z287" s="426"/>
    </row>
    <row r="288" spans="1:26" ht="13.5" thickBot="1" x14ac:dyDescent="0.3">
      <c r="A288" s="320"/>
      <c r="B288" s="308" t="s">
        <v>110</v>
      </c>
      <c r="C288" s="171"/>
      <c r="D288" s="172"/>
      <c r="E288" s="173"/>
      <c r="F288" s="335"/>
      <c r="G288" s="382"/>
      <c r="H288" s="382"/>
      <c r="I288" s="385"/>
      <c r="J288" s="379"/>
      <c r="K288" s="429"/>
      <c r="L288" s="421"/>
      <c r="M288" s="421"/>
      <c r="N288" s="433"/>
      <c r="O288" s="427"/>
      <c r="P288" s="437"/>
      <c r="R288" s="429"/>
      <c r="S288" s="421"/>
      <c r="T288" s="421"/>
      <c r="U288" s="423"/>
      <c r="V288" s="427"/>
      <c r="W288" s="429"/>
      <c r="X288" s="421"/>
      <c r="Y288" s="423"/>
      <c r="Z288" s="427"/>
    </row>
    <row r="289" spans="1:26" s="82" customFormat="1" x14ac:dyDescent="0.25">
      <c r="A289" s="393" t="s">
        <v>186</v>
      </c>
      <c r="B289" s="216" t="s">
        <v>443</v>
      </c>
      <c r="C289" s="165"/>
      <c r="D289" s="166"/>
      <c r="E289" s="167"/>
      <c r="F289" s="333">
        <v>1</v>
      </c>
      <c r="G289" s="336" t="s">
        <v>192</v>
      </c>
      <c r="H289" s="366"/>
      <c r="I289" s="396">
        <f>H289*F289</f>
        <v>0</v>
      </c>
      <c r="J289" s="377"/>
      <c r="K289" s="348">
        <v>1</v>
      </c>
      <c r="L289" s="411"/>
      <c r="M289" s="411"/>
      <c r="N289" s="354"/>
      <c r="O289" s="414"/>
      <c r="P289" s="417"/>
      <c r="Q289" s="39"/>
      <c r="R289" s="363">
        <f>ROUND(K289*$I289,2)</f>
        <v>0</v>
      </c>
      <c r="S289" s="366">
        <f>ROUND(L289*$I289,2)</f>
        <v>0</v>
      </c>
      <c r="T289" s="366">
        <f>ROUND(M289*$I289,2)</f>
        <v>0</v>
      </c>
      <c r="U289" s="369">
        <f>ROUND(N289*$I289,2)</f>
        <v>0</v>
      </c>
      <c r="V289" s="372">
        <f>SUM(R289:U294)</f>
        <v>0</v>
      </c>
      <c r="W289" s="321">
        <f>R289</f>
        <v>0</v>
      </c>
      <c r="X289" s="324">
        <f>S289</f>
        <v>0</v>
      </c>
      <c r="Y289" s="327">
        <f>V289-W289-X289</f>
        <v>0</v>
      </c>
      <c r="Z289" s="330"/>
    </row>
    <row r="290" spans="1:26" s="82" customFormat="1" x14ac:dyDescent="0.25">
      <c r="A290" s="394"/>
      <c r="B290" s="223" t="s">
        <v>254</v>
      </c>
      <c r="C290" s="168"/>
      <c r="D290" s="169"/>
      <c r="E290" s="170"/>
      <c r="F290" s="334"/>
      <c r="G290" s="337"/>
      <c r="H290" s="367"/>
      <c r="I290" s="397"/>
      <c r="J290" s="378"/>
      <c r="K290" s="349"/>
      <c r="L290" s="412"/>
      <c r="M290" s="412"/>
      <c r="N290" s="355"/>
      <c r="O290" s="415"/>
      <c r="P290" s="418"/>
      <c r="Q290" s="40"/>
      <c r="R290" s="364"/>
      <c r="S290" s="367"/>
      <c r="T290" s="367"/>
      <c r="U290" s="370"/>
      <c r="V290" s="373"/>
      <c r="W290" s="322"/>
      <c r="X290" s="325"/>
      <c r="Y290" s="328"/>
      <c r="Z290" s="331"/>
    </row>
    <row r="291" spans="1:26" s="82" customFormat="1" x14ac:dyDescent="0.25">
      <c r="A291" s="394"/>
      <c r="B291" s="223" t="s">
        <v>187</v>
      </c>
      <c r="C291" s="168"/>
      <c r="D291" s="169"/>
      <c r="E291" s="170"/>
      <c r="F291" s="334"/>
      <c r="G291" s="337"/>
      <c r="H291" s="367"/>
      <c r="I291" s="397"/>
      <c r="J291" s="378"/>
      <c r="K291" s="349"/>
      <c r="L291" s="412"/>
      <c r="M291" s="412"/>
      <c r="N291" s="355"/>
      <c r="O291" s="415"/>
      <c r="P291" s="418"/>
      <c r="Q291" s="40"/>
      <c r="R291" s="364"/>
      <c r="S291" s="367"/>
      <c r="T291" s="367"/>
      <c r="U291" s="370"/>
      <c r="V291" s="373"/>
      <c r="W291" s="322"/>
      <c r="X291" s="325"/>
      <c r="Y291" s="328"/>
      <c r="Z291" s="331"/>
    </row>
    <row r="292" spans="1:26" s="82" customFormat="1" x14ac:dyDescent="0.25">
      <c r="A292" s="394"/>
      <c r="B292" s="223" t="s">
        <v>184</v>
      </c>
      <c r="C292" s="168"/>
      <c r="D292" s="169"/>
      <c r="E292" s="170"/>
      <c r="F292" s="334"/>
      <c r="G292" s="337"/>
      <c r="H292" s="367"/>
      <c r="I292" s="397"/>
      <c r="J292" s="378"/>
      <c r="K292" s="349"/>
      <c r="L292" s="412"/>
      <c r="M292" s="412"/>
      <c r="N292" s="355"/>
      <c r="O292" s="415"/>
      <c r="P292" s="418"/>
      <c r="Q292" s="40"/>
      <c r="R292" s="364"/>
      <c r="S292" s="367"/>
      <c r="T292" s="367"/>
      <c r="U292" s="370"/>
      <c r="V292" s="373"/>
      <c r="W292" s="322"/>
      <c r="X292" s="325"/>
      <c r="Y292" s="328"/>
      <c r="Z292" s="331"/>
    </row>
    <row r="293" spans="1:26" s="82" customFormat="1" x14ac:dyDescent="0.25">
      <c r="A293" s="394"/>
      <c r="B293" s="223" t="s">
        <v>188</v>
      </c>
      <c r="C293" s="168"/>
      <c r="D293" s="169"/>
      <c r="E293" s="170"/>
      <c r="F293" s="334"/>
      <c r="G293" s="337"/>
      <c r="H293" s="367"/>
      <c r="I293" s="397"/>
      <c r="J293" s="378"/>
      <c r="K293" s="349"/>
      <c r="L293" s="412"/>
      <c r="M293" s="412"/>
      <c r="N293" s="355"/>
      <c r="O293" s="415"/>
      <c r="P293" s="418"/>
      <c r="Q293" s="315"/>
      <c r="R293" s="364"/>
      <c r="S293" s="367"/>
      <c r="T293" s="367"/>
      <c r="U293" s="370"/>
      <c r="V293" s="373"/>
      <c r="W293" s="322"/>
      <c r="X293" s="325"/>
      <c r="Y293" s="328"/>
      <c r="Z293" s="331"/>
    </row>
    <row r="294" spans="1:26" s="82" customFormat="1" ht="13.5" thickBot="1" x14ac:dyDescent="0.3">
      <c r="A294" s="395"/>
      <c r="B294" s="308" t="s">
        <v>110</v>
      </c>
      <c r="C294" s="171"/>
      <c r="D294" s="172"/>
      <c r="E294" s="173"/>
      <c r="F294" s="335"/>
      <c r="G294" s="338"/>
      <c r="H294" s="368"/>
      <c r="I294" s="398"/>
      <c r="J294" s="379"/>
      <c r="K294" s="350"/>
      <c r="L294" s="413"/>
      <c r="M294" s="413"/>
      <c r="N294" s="356"/>
      <c r="O294" s="416"/>
      <c r="P294" s="419"/>
      <c r="Q294" s="41"/>
      <c r="R294" s="365"/>
      <c r="S294" s="368"/>
      <c r="T294" s="368"/>
      <c r="U294" s="371"/>
      <c r="V294" s="374"/>
      <c r="W294" s="323"/>
      <c r="X294" s="326"/>
      <c r="Y294" s="329"/>
      <c r="Z294" s="332"/>
    </row>
    <row r="295" spans="1:26" s="82" customFormat="1" x14ac:dyDescent="0.25">
      <c r="A295" s="393" t="s">
        <v>189</v>
      </c>
      <c r="B295" s="216" t="s">
        <v>49</v>
      </c>
      <c r="C295" s="165"/>
      <c r="D295" s="166"/>
      <c r="E295" s="167"/>
      <c r="F295" s="333">
        <v>1</v>
      </c>
      <c r="G295" s="336" t="s">
        <v>192</v>
      </c>
      <c r="H295" s="366"/>
      <c r="I295" s="396">
        <f>H295*F295</f>
        <v>0</v>
      </c>
      <c r="J295" s="377"/>
      <c r="K295" s="348">
        <v>1</v>
      </c>
      <c r="L295" s="411"/>
      <c r="M295" s="411"/>
      <c r="N295" s="354"/>
      <c r="O295" s="414"/>
      <c r="P295" s="417"/>
      <c r="Q295" s="39"/>
      <c r="R295" s="363">
        <f>ROUND(K295*$I295,2)</f>
        <v>0</v>
      </c>
      <c r="S295" s="366">
        <f>ROUND(L295*$I295,2)</f>
        <v>0</v>
      </c>
      <c r="T295" s="366">
        <f>ROUND(M295*$I295,2)</f>
        <v>0</v>
      </c>
      <c r="U295" s="369">
        <f>ROUND(N295*$I295,2)</f>
        <v>0</v>
      </c>
      <c r="V295" s="372">
        <f>SUM(R295:U300)</f>
        <v>0</v>
      </c>
      <c r="W295" s="321">
        <f>R295</f>
        <v>0</v>
      </c>
      <c r="X295" s="324">
        <f>S295</f>
        <v>0</v>
      </c>
      <c r="Y295" s="327">
        <f>V295-W295-X295</f>
        <v>0</v>
      </c>
      <c r="Z295" s="330"/>
    </row>
    <row r="296" spans="1:26" s="82" customFormat="1" x14ac:dyDescent="0.25">
      <c r="A296" s="394"/>
      <c r="B296" s="223" t="s">
        <v>185</v>
      </c>
      <c r="C296" s="168"/>
      <c r="D296" s="169"/>
      <c r="E296" s="170"/>
      <c r="F296" s="334"/>
      <c r="G296" s="337"/>
      <c r="H296" s="367"/>
      <c r="I296" s="397"/>
      <c r="J296" s="378"/>
      <c r="K296" s="349"/>
      <c r="L296" s="412"/>
      <c r="M296" s="412"/>
      <c r="N296" s="355"/>
      <c r="O296" s="415"/>
      <c r="P296" s="418"/>
      <c r="Q296" s="40"/>
      <c r="R296" s="364"/>
      <c r="S296" s="367"/>
      <c r="T296" s="367"/>
      <c r="U296" s="370"/>
      <c r="V296" s="373"/>
      <c r="W296" s="322"/>
      <c r="X296" s="325"/>
      <c r="Y296" s="328"/>
      <c r="Z296" s="331"/>
    </row>
    <row r="297" spans="1:26" s="82" customFormat="1" ht="38.25" x14ac:dyDescent="0.25">
      <c r="A297" s="394"/>
      <c r="B297" s="225" t="s">
        <v>430</v>
      </c>
      <c r="C297" s="168"/>
      <c r="D297" s="169"/>
      <c r="E297" s="170"/>
      <c r="F297" s="334"/>
      <c r="G297" s="337"/>
      <c r="H297" s="367"/>
      <c r="I297" s="397"/>
      <c r="J297" s="378"/>
      <c r="K297" s="349"/>
      <c r="L297" s="412"/>
      <c r="M297" s="412"/>
      <c r="N297" s="355"/>
      <c r="O297" s="415"/>
      <c r="P297" s="418"/>
      <c r="Q297" s="40"/>
      <c r="R297" s="364"/>
      <c r="S297" s="367"/>
      <c r="T297" s="367"/>
      <c r="U297" s="370"/>
      <c r="V297" s="373"/>
      <c r="W297" s="322"/>
      <c r="X297" s="325"/>
      <c r="Y297" s="328"/>
      <c r="Z297" s="331"/>
    </row>
    <row r="298" spans="1:26" s="82" customFormat="1" x14ac:dyDescent="0.25">
      <c r="A298" s="394"/>
      <c r="B298" s="223" t="s">
        <v>184</v>
      </c>
      <c r="C298" s="168"/>
      <c r="D298" s="169"/>
      <c r="E298" s="170"/>
      <c r="F298" s="334"/>
      <c r="G298" s="337"/>
      <c r="H298" s="367"/>
      <c r="I298" s="397"/>
      <c r="J298" s="378"/>
      <c r="K298" s="349"/>
      <c r="L298" s="412"/>
      <c r="M298" s="412"/>
      <c r="N298" s="355"/>
      <c r="O298" s="415"/>
      <c r="P298" s="418"/>
      <c r="Q298" s="40"/>
      <c r="R298" s="364"/>
      <c r="S298" s="367"/>
      <c r="T298" s="367"/>
      <c r="U298" s="370"/>
      <c r="V298" s="373"/>
      <c r="W298" s="322"/>
      <c r="X298" s="325"/>
      <c r="Y298" s="328"/>
      <c r="Z298" s="331"/>
    </row>
    <row r="299" spans="1:26" s="82" customFormat="1" x14ac:dyDescent="0.25">
      <c r="A299" s="394"/>
      <c r="B299" s="223" t="s">
        <v>188</v>
      </c>
      <c r="C299" s="168"/>
      <c r="D299" s="169"/>
      <c r="E299" s="170"/>
      <c r="F299" s="334"/>
      <c r="G299" s="337"/>
      <c r="H299" s="367"/>
      <c r="I299" s="397"/>
      <c r="J299" s="378"/>
      <c r="K299" s="349"/>
      <c r="L299" s="412"/>
      <c r="M299" s="412"/>
      <c r="N299" s="355"/>
      <c r="O299" s="415"/>
      <c r="P299" s="418"/>
      <c r="Q299" s="315"/>
      <c r="R299" s="364"/>
      <c r="S299" s="367"/>
      <c r="T299" s="367"/>
      <c r="U299" s="370"/>
      <c r="V299" s="373"/>
      <c r="W299" s="322"/>
      <c r="X299" s="325"/>
      <c r="Y299" s="328"/>
      <c r="Z299" s="331"/>
    </row>
    <row r="300" spans="1:26" s="82" customFormat="1" ht="13.5" thickBot="1" x14ac:dyDescent="0.3">
      <c r="A300" s="395"/>
      <c r="B300" s="308" t="s">
        <v>110</v>
      </c>
      <c r="C300" s="171"/>
      <c r="D300" s="172"/>
      <c r="E300" s="173"/>
      <c r="F300" s="335"/>
      <c r="G300" s="338"/>
      <c r="H300" s="368"/>
      <c r="I300" s="398"/>
      <c r="J300" s="379"/>
      <c r="K300" s="350"/>
      <c r="L300" s="413"/>
      <c r="M300" s="413"/>
      <c r="N300" s="356"/>
      <c r="O300" s="416"/>
      <c r="P300" s="419"/>
      <c r="Q300" s="41"/>
      <c r="R300" s="365"/>
      <c r="S300" s="368"/>
      <c r="T300" s="368"/>
      <c r="U300" s="371"/>
      <c r="V300" s="374"/>
      <c r="W300" s="323"/>
      <c r="X300" s="326"/>
      <c r="Y300" s="329"/>
      <c r="Z300" s="332"/>
    </row>
    <row r="301" spans="1:26" s="59" customFormat="1" ht="15.75" thickBot="1" x14ac:dyDescent="0.3">
      <c r="A301" s="207"/>
      <c r="B301" s="234" t="s">
        <v>394</v>
      </c>
      <c r="C301" s="150"/>
      <c r="D301" s="151"/>
      <c r="E301" s="152"/>
      <c r="F301" s="109"/>
      <c r="G301" s="110"/>
      <c r="H301" s="111"/>
      <c r="I301" s="177">
        <f>SUM(I237:I300)</f>
        <v>0</v>
      </c>
      <c r="J301" s="115"/>
      <c r="K301" s="112"/>
      <c r="L301" s="113"/>
      <c r="M301" s="113"/>
      <c r="N301" s="114"/>
      <c r="O301" s="115"/>
      <c r="P301" s="116"/>
      <c r="Q301" s="117"/>
      <c r="R301" s="235">
        <f t="shared" ref="R301:Y301" si="35">SUM(R237:R300)</f>
        <v>0</v>
      </c>
      <c r="S301" s="236">
        <f t="shared" si="35"/>
        <v>0</v>
      </c>
      <c r="T301" s="236">
        <f t="shared" si="35"/>
        <v>0</v>
      </c>
      <c r="U301" s="237">
        <f t="shared" si="35"/>
        <v>0</v>
      </c>
      <c r="V301" s="238">
        <f t="shared" si="35"/>
        <v>0</v>
      </c>
      <c r="W301" s="55">
        <f t="shared" si="35"/>
        <v>0</v>
      </c>
      <c r="X301" s="56">
        <f t="shared" si="35"/>
        <v>0</v>
      </c>
      <c r="Y301" s="57">
        <f t="shared" si="35"/>
        <v>0</v>
      </c>
      <c r="Z301" s="107"/>
    </row>
    <row r="302" spans="1:26" ht="26.25" thickBot="1" x14ac:dyDescent="0.3">
      <c r="A302" s="17" t="s">
        <v>190</v>
      </c>
      <c r="B302" s="16" t="s">
        <v>417</v>
      </c>
      <c r="C302" s="135"/>
      <c r="D302" s="136"/>
      <c r="E302" s="137"/>
      <c r="F302" s="26">
        <v>1</v>
      </c>
      <c r="G302" s="27" t="s">
        <v>11</v>
      </c>
      <c r="H302" s="232"/>
      <c r="I302" s="176">
        <f>H302*F302</f>
        <v>0</v>
      </c>
      <c r="J302" s="233"/>
      <c r="K302" s="21" t="e">
        <f>R301/V301</f>
        <v>#DIV/0!</v>
      </c>
      <c r="L302" s="22" t="e">
        <f>S301/V301</f>
        <v>#DIV/0!</v>
      </c>
      <c r="M302" s="22" t="e">
        <f>T301/V301</f>
        <v>#DIV/0!</v>
      </c>
      <c r="N302" s="23" t="e">
        <f>U301/V301</f>
        <v>#DIV/0!</v>
      </c>
      <c r="O302" s="18" t="s">
        <v>132</v>
      </c>
      <c r="P302" s="31"/>
      <c r="Q302" s="38"/>
      <c r="R302" s="29">
        <f>IFERROR(K302*$I302,0)</f>
        <v>0</v>
      </c>
      <c r="S302" s="24">
        <f t="shared" ref="S302:S303" si="36">IFERROR(L302*$I302,0)</f>
        <v>0</v>
      </c>
      <c r="T302" s="24">
        <f t="shared" ref="T302:T303" si="37">IFERROR(M302*$I302,0)</f>
        <v>0</v>
      </c>
      <c r="U302" s="25">
        <f t="shared" ref="U302:U303" si="38">IFERROR(N302*$I302,0)</f>
        <v>0</v>
      </c>
      <c r="V302" s="43">
        <f>SUM(R302:U302)</f>
        <v>0</v>
      </c>
      <c r="W302" s="47">
        <f>R302</f>
        <v>0</v>
      </c>
      <c r="X302" s="48">
        <f>S302</f>
        <v>0</v>
      </c>
      <c r="Y302" s="49">
        <f>V302-W302-X302</f>
        <v>0</v>
      </c>
      <c r="Z302" s="19"/>
    </row>
    <row r="303" spans="1:26" ht="26.25" thickBot="1" x14ac:dyDescent="0.3">
      <c r="A303" s="17" t="s">
        <v>202</v>
      </c>
      <c r="B303" s="16" t="s">
        <v>395</v>
      </c>
      <c r="C303" s="135"/>
      <c r="D303" s="136"/>
      <c r="E303" s="137"/>
      <c r="F303" s="26">
        <v>1</v>
      </c>
      <c r="G303" s="27" t="s">
        <v>11</v>
      </c>
      <c r="H303" s="232"/>
      <c r="I303" s="176">
        <f>H303*F303</f>
        <v>0</v>
      </c>
      <c r="J303" s="233"/>
      <c r="K303" s="21" t="e">
        <f>K302</f>
        <v>#DIV/0!</v>
      </c>
      <c r="L303" s="22" t="e">
        <f>L302</f>
        <v>#DIV/0!</v>
      </c>
      <c r="M303" s="22" t="e">
        <f>M302</f>
        <v>#DIV/0!</v>
      </c>
      <c r="N303" s="23" t="e">
        <f>N302</f>
        <v>#DIV/0!</v>
      </c>
      <c r="O303" s="18" t="s">
        <v>132</v>
      </c>
      <c r="P303" s="31"/>
      <c r="Q303" s="38"/>
      <c r="R303" s="29">
        <f>IFERROR(K303*$I303,0)</f>
        <v>0</v>
      </c>
      <c r="S303" s="24">
        <f t="shared" si="36"/>
        <v>0</v>
      </c>
      <c r="T303" s="24">
        <f t="shared" si="37"/>
        <v>0</v>
      </c>
      <c r="U303" s="25">
        <f t="shared" si="38"/>
        <v>0</v>
      </c>
      <c r="V303" s="43">
        <f>SUM(R303:U303)</f>
        <v>0</v>
      </c>
      <c r="W303" s="47">
        <f t="shared" ref="W303:W304" si="39">R303</f>
        <v>0</v>
      </c>
      <c r="X303" s="48">
        <f t="shared" ref="X303:X304" si="40">S303</f>
        <v>0</v>
      </c>
      <c r="Y303" s="49">
        <f t="shared" ref="Y303:Y304" si="41">V303-W303-X303</f>
        <v>0</v>
      </c>
      <c r="Z303" s="19"/>
    </row>
    <row r="304" spans="1:26" s="68" customFormat="1" ht="15.75" thickBot="1" x14ac:dyDescent="0.3">
      <c r="A304" s="206" t="s">
        <v>172</v>
      </c>
      <c r="B304" s="60" t="s">
        <v>396</v>
      </c>
      <c r="C304" s="138"/>
      <c r="D304" s="139"/>
      <c r="E304" s="140"/>
      <c r="F304" s="91"/>
      <c r="G304" s="92"/>
      <c r="H304" s="93"/>
      <c r="I304" s="86">
        <f>SUM(I301:I303)</f>
        <v>0</v>
      </c>
      <c r="J304" s="103"/>
      <c r="K304" s="100"/>
      <c r="L304" s="101"/>
      <c r="M304" s="101"/>
      <c r="N304" s="102"/>
      <c r="O304" s="103"/>
      <c r="P304" s="104"/>
      <c r="Q304" s="105"/>
      <c r="R304" s="63">
        <f>SUM(R301:R303)</f>
        <v>0</v>
      </c>
      <c r="S304" s="61">
        <f t="shared" ref="S304" si="42">SUM(S301:S303)</f>
        <v>0</v>
      </c>
      <c r="T304" s="61">
        <f t="shared" ref="T304" si="43">SUM(T301:T303)</f>
        <v>0</v>
      </c>
      <c r="U304" s="62">
        <f t="shared" ref="U304" si="44">SUM(U301:U303)</f>
        <v>0</v>
      </c>
      <c r="V304" s="106">
        <f>SUM(V301:V303)</f>
        <v>0</v>
      </c>
      <c r="W304" s="64">
        <f t="shared" si="39"/>
        <v>0</v>
      </c>
      <c r="X304" s="65">
        <f t="shared" si="40"/>
        <v>0</v>
      </c>
      <c r="Y304" s="66">
        <f t="shared" si="41"/>
        <v>0</v>
      </c>
      <c r="Z304" s="67"/>
    </row>
    <row r="305" spans="1:26" s="68" customFormat="1" ht="15.75" thickBot="1" x14ac:dyDescent="0.3">
      <c r="A305" s="108" t="s">
        <v>191</v>
      </c>
      <c r="B305" s="85" t="s">
        <v>405</v>
      </c>
      <c r="C305" s="120"/>
      <c r="D305" s="121"/>
      <c r="E305" s="122"/>
      <c r="F305" s="74"/>
      <c r="G305" s="74"/>
      <c r="H305" s="74"/>
      <c r="I305" s="74"/>
      <c r="J305" s="305"/>
      <c r="K305" s="74"/>
      <c r="L305" s="74"/>
      <c r="M305" s="74"/>
      <c r="N305" s="74"/>
      <c r="O305" s="74"/>
      <c r="P305" s="74"/>
      <c r="Q305" s="214"/>
      <c r="R305" s="74"/>
      <c r="S305" s="74"/>
      <c r="T305" s="74"/>
      <c r="U305" s="74"/>
      <c r="V305" s="74"/>
      <c r="W305" s="74"/>
      <c r="X305" s="74"/>
      <c r="Y305" s="74"/>
      <c r="Z305" s="213"/>
    </row>
    <row r="306" spans="1:26" x14ac:dyDescent="0.25">
      <c r="A306" s="318" t="s">
        <v>120</v>
      </c>
      <c r="B306" s="1" t="s">
        <v>203</v>
      </c>
      <c r="C306" s="165"/>
      <c r="D306" s="166"/>
      <c r="E306" s="167"/>
      <c r="F306" s="333">
        <v>1</v>
      </c>
      <c r="G306" s="336" t="s">
        <v>11</v>
      </c>
      <c r="H306" s="339"/>
      <c r="I306" s="342">
        <f>H306*F306</f>
        <v>0</v>
      </c>
      <c r="J306" s="345"/>
      <c r="K306" s="348">
        <v>1</v>
      </c>
      <c r="L306" s="405"/>
      <c r="M306" s="405"/>
      <c r="N306" s="354"/>
      <c r="O306" s="357"/>
      <c r="P306" s="360"/>
      <c r="Q306" s="35"/>
      <c r="R306" s="363">
        <f>ROUND(K306*$I306,2)</f>
        <v>0</v>
      </c>
      <c r="S306" s="366">
        <f>ROUND(L306*$I306,2)</f>
        <v>0</v>
      </c>
      <c r="T306" s="366">
        <f>ROUND(M306*$I306,2)</f>
        <v>0</v>
      </c>
      <c r="U306" s="369">
        <f>ROUND(N306*$I306,2)</f>
        <v>0</v>
      </c>
      <c r="V306" s="372">
        <f>SUM(R306:U312)</f>
        <v>0</v>
      </c>
      <c r="W306" s="363">
        <f>R306</f>
        <v>0</v>
      </c>
      <c r="X306" s="366">
        <f>S306</f>
        <v>0</v>
      </c>
      <c r="Y306" s="369">
        <f>V306-W306-X306</f>
        <v>0</v>
      </c>
      <c r="Z306" s="330"/>
    </row>
    <row r="307" spans="1:26" x14ac:dyDescent="0.25">
      <c r="A307" s="319"/>
      <c r="B307" s="3" t="s">
        <v>431</v>
      </c>
      <c r="C307" s="168"/>
      <c r="D307" s="169"/>
      <c r="E307" s="170"/>
      <c r="F307" s="334"/>
      <c r="G307" s="337"/>
      <c r="H307" s="340"/>
      <c r="I307" s="343"/>
      <c r="J307" s="346"/>
      <c r="K307" s="349"/>
      <c r="L307" s="406"/>
      <c r="M307" s="406"/>
      <c r="N307" s="355"/>
      <c r="O307" s="358"/>
      <c r="P307" s="361"/>
      <c r="Q307" s="36"/>
      <c r="R307" s="364"/>
      <c r="S307" s="367"/>
      <c r="T307" s="367"/>
      <c r="U307" s="370"/>
      <c r="V307" s="373"/>
      <c r="W307" s="364"/>
      <c r="X307" s="367"/>
      <c r="Y307" s="370"/>
      <c r="Z307" s="331"/>
    </row>
    <row r="308" spans="1:26" x14ac:dyDescent="0.25">
      <c r="A308" s="319"/>
      <c r="B308" s="3" t="s">
        <v>205</v>
      </c>
      <c r="C308" s="168"/>
      <c r="D308" s="169"/>
      <c r="E308" s="170"/>
      <c r="F308" s="334"/>
      <c r="G308" s="337"/>
      <c r="H308" s="340"/>
      <c r="I308" s="343"/>
      <c r="J308" s="346"/>
      <c r="K308" s="349"/>
      <c r="L308" s="406"/>
      <c r="M308" s="406"/>
      <c r="N308" s="355"/>
      <c r="O308" s="358"/>
      <c r="P308" s="361"/>
      <c r="Q308" s="36"/>
      <c r="R308" s="364"/>
      <c r="S308" s="367"/>
      <c r="T308" s="367"/>
      <c r="U308" s="370"/>
      <c r="V308" s="373"/>
      <c r="W308" s="364"/>
      <c r="X308" s="367"/>
      <c r="Y308" s="370"/>
      <c r="Z308" s="331"/>
    </row>
    <row r="309" spans="1:26" x14ac:dyDescent="0.25">
      <c r="A309" s="319"/>
      <c r="B309" s="3" t="s">
        <v>204</v>
      </c>
      <c r="C309" s="168"/>
      <c r="D309" s="169"/>
      <c r="E309" s="170"/>
      <c r="F309" s="334"/>
      <c r="G309" s="337"/>
      <c r="H309" s="340"/>
      <c r="I309" s="343"/>
      <c r="J309" s="346"/>
      <c r="K309" s="349"/>
      <c r="L309" s="406"/>
      <c r="M309" s="406"/>
      <c r="N309" s="355"/>
      <c r="O309" s="358"/>
      <c r="P309" s="361"/>
      <c r="Q309" s="36"/>
      <c r="R309" s="364"/>
      <c r="S309" s="367"/>
      <c r="T309" s="367"/>
      <c r="U309" s="370"/>
      <c r="V309" s="373"/>
      <c r="W309" s="364"/>
      <c r="X309" s="367"/>
      <c r="Y309" s="370"/>
      <c r="Z309" s="331"/>
    </row>
    <row r="310" spans="1:26" ht="25.5" x14ac:dyDescent="0.25">
      <c r="A310" s="319"/>
      <c r="B310" s="3" t="s">
        <v>432</v>
      </c>
      <c r="C310" s="168"/>
      <c r="D310" s="169"/>
      <c r="E310" s="170"/>
      <c r="F310" s="334"/>
      <c r="G310" s="337"/>
      <c r="H310" s="340"/>
      <c r="I310" s="343"/>
      <c r="J310" s="346"/>
      <c r="K310" s="349"/>
      <c r="L310" s="406"/>
      <c r="M310" s="406"/>
      <c r="N310" s="355"/>
      <c r="O310" s="358"/>
      <c r="P310" s="361"/>
      <c r="Q310" s="36"/>
      <c r="R310" s="364"/>
      <c r="S310" s="367"/>
      <c r="T310" s="367"/>
      <c r="U310" s="370"/>
      <c r="V310" s="373"/>
      <c r="W310" s="364"/>
      <c r="X310" s="367"/>
      <c r="Y310" s="370"/>
      <c r="Z310" s="331"/>
    </row>
    <row r="311" spans="1:26" x14ac:dyDescent="0.25">
      <c r="A311" s="319"/>
      <c r="B311" s="3" t="s">
        <v>206</v>
      </c>
      <c r="C311" s="168"/>
      <c r="D311" s="169"/>
      <c r="E311" s="170"/>
      <c r="F311" s="334"/>
      <c r="G311" s="337"/>
      <c r="H311" s="340"/>
      <c r="I311" s="343"/>
      <c r="J311" s="346"/>
      <c r="K311" s="349"/>
      <c r="L311" s="406"/>
      <c r="M311" s="406"/>
      <c r="N311" s="355"/>
      <c r="O311" s="358"/>
      <c r="P311" s="361"/>
      <c r="Q311" s="36"/>
      <c r="R311" s="364"/>
      <c r="S311" s="367"/>
      <c r="T311" s="367"/>
      <c r="U311" s="370"/>
      <c r="V311" s="373"/>
      <c r="W311" s="364"/>
      <c r="X311" s="367"/>
      <c r="Y311" s="370"/>
      <c r="Z311" s="331"/>
    </row>
    <row r="312" spans="1:26" ht="13.5" thickBot="1" x14ac:dyDescent="0.3">
      <c r="A312" s="320"/>
      <c r="B312" s="224" t="s">
        <v>343</v>
      </c>
      <c r="C312" s="171"/>
      <c r="D312" s="172"/>
      <c r="E312" s="173"/>
      <c r="F312" s="335"/>
      <c r="G312" s="338"/>
      <c r="H312" s="341"/>
      <c r="I312" s="344"/>
      <c r="J312" s="347"/>
      <c r="K312" s="350"/>
      <c r="L312" s="407"/>
      <c r="M312" s="407"/>
      <c r="N312" s="356"/>
      <c r="O312" s="359"/>
      <c r="P312" s="362"/>
      <c r="Q312" s="37"/>
      <c r="R312" s="365"/>
      <c r="S312" s="368"/>
      <c r="T312" s="368"/>
      <c r="U312" s="371"/>
      <c r="V312" s="374"/>
      <c r="W312" s="365"/>
      <c r="X312" s="368"/>
      <c r="Y312" s="371"/>
      <c r="Z312" s="332"/>
    </row>
    <row r="313" spans="1:26" x14ac:dyDescent="0.25">
      <c r="A313" s="318" t="s">
        <v>121</v>
      </c>
      <c r="B313" s="227" t="s">
        <v>209</v>
      </c>
      <c r="C313" s="165"/>
      <c r="D313" s="166"/>
      <c r="E313" s="167"/>
      <c r="F313" s="333">
        <v>1</v>
      </c>
      <c r="G313" s="336" t="s">
        <v>11</v>
      </c>
      <c r="H313" s="339"/>
      <c r="I313" s="342">
        <f>H313*F313</f>
        <v>0</v>
      </c>
      <c r="J313" s="345"/>
      <c r="K313" s="348">
        <v>1</v>
      </c>
      <c r="L313" s="405"/>
      <c r="M313" s="405"/>
      <c r="N313" s="354"/>
      <c r="O313" s="357"/>
      <c r="P313" s="360"/>
      <c r="Q313" s="35"/>
      <c r="R313" s="363">
        <f>ROUND(K313*$I313,2)</f>
        <v>0</v>
      </c>
      <c r="S313" s="366">
        <f>ROUND(L313*$I313,2)</f>
        <v>0</v>
      </c>
      <c r="T313" s="366">
        <f>ROUND(M313*$I313,2)</f>
        <v>0</v>
      </c>
      <c r="U313" s="369">
        <f>ROUND(N313*$I313,2)</f>
        <v>0</v>
      </c>
      <c r="V313" s="372">
        <f>SUM(R313:U317)</f>
        <v>0</v>
      </c>
      <c r="W313" s="363">
        <f>R313</f>
        <v>0</v>
      </c>
      <c r="X313" s="366">
        <f>S313</f>
        <v>0</v>
      </c>
      <c r="Y313" s="369">
        <f>V313-W313-X313</f>
        <v>0</v>
      </c>
      <c r="Z313" s="330"/>
    </row>
    <row r="314" spans="1:26" x14ac:dyDescent="0.25">
      <c r="A314" s="319"/>
      <c r="B314" s="311" t="s">
        <v>349</v>
      </c>
      <c r="C314" s="168"/>
      <c r="D314" s="169"/>
      <c r="E314" s="170"/>
      <c r="F314" s="334"/>
      <c r="G314" s="337"/>
      <c r="H314" s="340"/>
      <c r="I314" s="343"/>
      <c r="J314" s="346"/>
      <c r="K314" s="349"/>
      <c r="L314" s="406"/>
      <c r="M314" s="406"/>
      <c r="N314" s="355"/>
      <c r="O314" s="358"/>
      <c r="P314" s="361"/>
      <c r="Q314" s="36"/>
      <c r="R314" s="364"/>
      <c r="S314" s="367"/>
      <c r="T314" s="367"/>
      <c r="U314" s="370"/>
      <c r="V314" s="373"/>
      <c r="W314" s="364"/>
      <c r="X314" s="367"/>
      <c r="Y314" s="370"/>
      <c r="Z314" s="331"/>
    </row>
    <row r="315" spans="1:26" x14ac:dyDescent="0.25">
      <c r="A315" s="319"/>
      <c r="B315" s="311" t="s">
        <v>433</v>
      </c>
      <c r="C315" s="168"/>
      <c r="D315" s="169"/>
      <c r="E315" s="170"/>
      <c r="F315" s="334"/>
      <c r="G315" s="337"/>
      <c r="H315" s="340"/>
      <c r="I315" s="343"/>
      <c r="J315" s="346"/>
      <c r="K315" s="349"/>
      <c r="L315" s="406"/>
      <c r="M315" s="406"/>
      <c r="N315" s="355"/>
      <c r="O315" s="358"/>
      <c r="P315" s="361"/>
      <c r="Q315" s="36"/>
      <c r="R315" s="364"/>
      <c r="S315" s="367"/>
      <c r="T315" s="367"/>
      <c r="U315" s="370"/>
      <c r="V315" s="373"/>
      <c r="W315" s="364"/>
      <c r="X315" s="367"/>
      <c r="Y315" s="370"/>
      <c r="Z315" s="331"/>
    </row>
    <row r="316" spans="1:26" x14ac:dyDescent="0.25">
      <c r="A316" s="319"/>
      <c r="B316" s="311" t="s">
        <v>434</v>
      </c>
      <c r="C316" s="168"/>
      <c r="D316" s="169"/>
      <c r="E316" s="170"/>
      <c r="F316" s="334"/>
      <c r="G316" s="337"/>
      <c r="H316" s="340"/>
      <c r="I316" s="343"/>
      <c r="J316" s="346"/>
      <c r="K316" s="349"/>
      <c r="L316" s="406"/>
      <c r="M316" s="406"/>
      <c r="N316" s="355"/>
      <c r="O316" s="358"/>
      <c r="P316" s="361"/>
      <c r="Q316" s="36"/>
      <c r="R316" s="364"/>
      <c r="S316" s="367"/>
      <c r="T316" s="367"/>
      <c r="U316" s="370"/>
      <c r="V316" s="373"/>
      <c r="W316" s="364"/>
      <c r="X316" s="367"/>
      <c r="Y316" s="370"/>
      <c r="Z316" s="331"/>
    </row>
    <row r="317" spans="1:26" ht="13.5" thickBot="1" x14ac:dyDescent="0.3">
      <c r="A317" s="319"/>
      <c r="B317" s="310" t="s">
        <v>210</v>
      </c>
      <c r="C317" s="168"/>
      <c r="D317" s="169"/>
      <c r="E317" s="170"/>
      <c r="F317" s="334"/>
      <c r="G317" s="337"/>
      <c r="H317" s="340"/>
      <c r="I317" s="343"/>
      <c r="J317" s="346"/>
      <c r="K317" s="349"/>
      <c r="L317" s="406"/>
      <c r="M317" s="406"/>
      <c r="N317" s="355"/>
      <c r="O317" s="358"/>
      <c r="P317" s="361"/>
      <c r="Q317" s="36"/>
      <c r="R317" s="364"/>
      <c r="S317" s="367"/>
      <c r="T317" s="367"/>
      <c r="U317" s="370"/>
      <c r="V317" s="373"/>
      <c r="W317" s="364"/>
      <c r="X317" s="367"/>
      <c r="Y317" s="370"/>
      <c r="Z317" s="331"/>
    </row>
    <row r="318" spans="1:26" ht="25.5" x14ac:dyDescent="0.25">
      <c r="A318" s="318" t="s">
        <v>122</v>
      </c>
      <c r="B318" s="1" t="s">
        <v>211</v>
      </c>
      <c r="C318" s="165"/>
      <c r="D318" s="166"/>
      <c r="E318" s="167"/>
      <c r="F318" s="333">
        <v>7</v>
      </c>
      <c r="G318" s="336" t="s">
        <v>111</v>
      </c>
      <c r="H318" s="339"/>
      <c r="I318" s="342">
        <f>H318*F318</f>
        <v>0</v>
      </c>
      <c r="J318" s="345"/>
      <c r="K318" s="348">
        <v>1</v>
      </c>
      <c r="L318" s="405"/>
      <c r="M318" s="405"/>
      <c r="N318" s="354"/>
      <c r="O318" s="357"/>
      <c r="P318" s="360"/>
      <c r="Q318" s="35"/>
      <c r="R318" s="363">
        <f>ROUND(K318*$I318,2)</f>
        <v>0</v>
      </c>
      <c r="S318" s="366">
        <f>ROUND(L318*$I318,2)</f>
        <v>0</v>
      </c>
      <c r="T318" s="366">
        <f>ROUND(M318*$I318,2)</f>
        <v>0</v>
      </c>
      <c r="U318" s="369">
        <f>ROUND(N318*$I318,2)</f>
        <v>0</v>
      </c>
      <c r="V318" s="372">
        <f>SUM(R318:U324)</f>
        <v>0</v>
      </c>
      <c r="W318" s="363">
        <f>R318</f>
        <v>0</v>
      </c>
      <c r="X318" s="366">
        <f>S318</f>
        <v>0</v>
      </c>
      <c r="Y318" s="369">
        <f>V318-W318-X318</f>
        <v>0</v>
      </c>
      <c r="Z318" s="330"/>
    </row>
    <row r="319" spans="1:26" x14ac:dyDescent="0.25">
      <c r="A319" s="319"/>
      <c r="B319" s="81" t="s">
        <v>234</v>
      </c>
      <c r="C319" s="168"/>
      <c r="D319" s="169"/>
      <c r="E319" s="170"/>
      <c r="F319" s="334"/>
      <c r="G319" s="337"/>
      <c r="H319" s="340"/>
      <c r="I319" s="343"/>
      <c r="J319" s="346"/>
      <c r="K319" s="349"/>
      <c r="L319" s="406"/>
      <c r="M319" s="406"/>
      <c r="N319" s="355"/>
      <c r="O319" s="358"/>
      <c r="P319" s="361"/>
      <c r="Q319" s="36"/>
      <c r="R319" s="364"/>
      <c r="S319" s="367"/>
      <c r="T319" s="367"/>
      <c r="U319" s="370"/>
      <c r="V319" s="373"/>
      <c r="W319" s="364"/>
      <c r="X319" s="367"/>
      <c r="Y319" s="370"/>
      <c r="Z319" s="331"/>
    </row>
    <row r="320" spans="1:26" x14ac:dyDescent="0.25">
      <c r="A320" s="319"/>
      <c r="B320" s="3" t="s">
        <v>158</v>
      </c>
      <c r="C320" s="168"/>
      <c r="D320" s="169"/>
      <c r="E320" s="170"/>
      <c r="F320" s="334"/>
      <c r="G320" s="337"/>
      <c r="H320" s="340"/>
      <c r="I320" s="343"/>
      <c r="J320" s="346"/>
      <c r="K320" s="349"/>
      <c r="L320" s="406"/>
      <c r="M320" s="406"/>
      <c r="N320" s="355"/>
      <c r="O320" s="358"/>
      <c r="P320" s="361"/>
      <c r="Q320" s="36"/>
      <c r="R320" s="364"/>
      <c r="S320" s="367"/>
      <c r="T320" s="367"/>
      <c r="U320" s="370"/>
      <c r="V320" s="373"/>
      <c r="W320" s="364"/>
      <c r="X320" s="367"/>
      <c r="Y320" s="370"/>
      <c r="Z320" s="331"/>
    </row>
    <row r="321" spans="1:26" ht="25.5" x14ac:dyDescent="0.25">
      <c r="A321" s="319"/>
      <c r="B321" s="3" t="s">
        <v>435</v>
      </c>
      <c r="C321" s="168"/>
      <c r="D321" s="169"/>
      <c r="E321" s="170"/>
      <c r="F321" s="334"/>
      <c r="G321" s="337"/>
      <c r="H321" s="340"/>
      <c r="I321" s="343"/>
      <c r="J321" s="346"/>
      <c r="K321" s="349"/>
      <c r="L321" s="406"/>
      <c r="M321" s="406"/>
      <c r="N321" s="355"/>
      <c r="O321" s="358"/>
      <c r="P321" s="361"/>
      <c r="Q321" s="36"/>
      <c r="R321" s="364"/>
      <c r="S321" s="367"/>
      <c r="T321" s="367"/>
      <c r="U321" s="370"/>
      <c r="V321" s="373"/>
      <c r="W321" s="364"/>
      <c r="X321" s="367"/>
      <c r="Y321" s="370"/>
      <c r="Z321" s="331"/>
    </row>
    <row r="322" spans="1:26" x14ac:dyDescent="0.25">
      <c r="A322" s="319"/>
      <c r="B322" s="223" t="s">
        <v>328</v>
      </c>
      <c r="C322" s="168"/>
      <c r="D322" s="169"/>
      <c r="E322" s="170"/>
      <c r="F322" s="334"/>
      <c r="G322" s="337"/>
      <c r="H322" s="340"/>
      <c r="I322" s="343"/>
      <c r="J322" s="346"/>
      <c r="K322" s="349"/>
      <c r="L322" s="406"/>
      <c r="M322" s="406"/>
      <c r="N322" s="355"/>
      <c r="O322" s="358"/>
      <c r="P322" s="361"/>
      <c r="Q322" s="36"/>
      <c r="R322" s="364"/>
      <c r="S322" s="367"/>
      <c r="T322" s="367"/>
      <c r="U322" s="370"/>
      <c r="V322" s="373"/>
      <c r="W322" s="364"/>
      <c r="X322" s="367"/>
      <c r="Y322" s="370"/>
      <c r="Z322" s="331"/>
    </row>
    <row r="323" spans="1:26" ht="25.5" x14ac:dyDescent="0.25">
      <c r="A323" s="319"/>
      <c r="B323" s="3" t="s">
        <v>235</v>
      </c>
      <c r="C323" s="168"/>
      <c r="D323" s="169"/>
      <c r="E323" s="170"/>
      <c r="F323" s="334"/>
      <c r="G323" s="337"/>
      <c r="H323" s="340"/>
      <c r="I323" s="343"/>
      <c r="J323" s="346"/>
      <c r="K323" s="349"/>
      <c r="L323" s="406"/>
      <c r="M323" s="406"/>
      <c r="N323" s="355"/>
      <c r="O323" s="358"/>
      <c r="P323" s="361"/>
      <c r="Q323" s="36"/>
      <c r="R323" s="364"/>
      <c r="S323" s="367"/>
      <c r="T323" s="367"/>
      <c r="U323" s="370"/>
      <c r="V323" s="373"/>
      <c r="W323" s="364"/>
      <c r="X323" s="367"/>
      <c r="Y323" s="370"/>
      <c r="Z323" s="331"/>
    </row>
    <row r="324" spans="1:26" ht="13.5" thickBot="1" x14ac:dyDescent="0.3">
      <c r="A324" s="320"/>
      <c r="B324" s="4" t="s">
        <v>329</v>
      </c>
      <c r="C324" s="171"/>
      <c r="D324" s="172"/>
      <c r="E324" s="173"/>
      <c r="F324" s="335"/>
      <c r="G324" s="338"/>
      <c r="H324" s="341"/>
      <c r="I324" s="344"/>
      <c r="J324" s="347"/>
      <c r="K324" s="350"/>
      <c r="L324" s="407"/>
      <c r="M324" s="407"/>
      <c r="N324" s="356"/>
      <c r="O324" s="359"/>
      <c r="P324" s="362"/>
      <c r="Q324" s="37"/>
      <c r="R324" s="365"/>
      <c r="S324" s="368"/>
      <c r="T324" s="368"/>
      <c r="U324" s="371"/>
      <c r="V324" s="374"/>
      <c r="W324" s="365"/>
      <c r="X324" s="368"/>
      <c r="Y324" s="371"/>
      <c r="Z324" s="332"/>
    </row>
    <row r="325" spans="1:26" x14ac:dyDescent="0.25">
      <c r="A325" s="318" t="s">
        <v>377</v>
      </c>
      <c r="B325" s="1" t="s">
        <v>208</v>
      </c>
      <c r="C325" s="165"/>
      <c r="D325" s="166"/>
      <c r="E325" s="167"/>
      <c r="F325" s="333">
        <v>4</v>
      </c>
      <c r="G325" s="336" t="s">
        <v>111</v>
      </c>
      <c r="H325" s="339"/>
      <c r="I325" s="342">
        <f>H325*F325</f>
        <v>0</v>
      </c>
      <c r="J325" s="345"/>
      <c r="K325" s="348">
        <v>1</v>
      </c>
      <c r="L325" s="405"/>
      <c r="M325" s="405"/>
      <c r="N325" s="354"/>
      <c r="O325" s="357"/>
      <c r="P325" s="360"/>
      <c r="Q325" s="35"/>
      <c r="R325" s="363">
        <f>ROUND(K325*$I325,2)</f>
        <v>0</v>
      </c>
      <c r="S325" s="366">
        <f>ROUND(L325*$I325,2)</f>
        <v>0</v>
      </c>
      <c r="T325" s="366">
        <f>ROUND(M325*$I325,2)</f>
        <v>0</v>
      </c>
      <c r="U325" s="369">
        <f>ROUND(N325*$I325,2)</f>
        <v>0</v>
      </c>
      <c r="V325" s="372">
        <f>SUM(R325:U331)</f>
        <v>0</v>
      </c>
      <c r="W325" s="363">
        <f>R325</f>
        <v>0</v>
      </c>
      <c r="X325" s="366">
        <f>S325</f>
        <v>0</v>
      </c>
      <c r="Y325" s="369">
        <f>V325-W325-X325</f>
        <v>0</v>
      </c>
      <c r="Z325" s="330"/>
    </row>
    <row r="326" spans="1:26" x14ac:dyDescent="0.25">
      <c r="A326" s="319"/>
      <c r="B326" s="81" t="s">
        <v>234</v>
      </c>
      <c r="C326" s="168"/>
      <c r="D326" s="169"/>
      <c r="E326" s="170"/>
      <c r="F326" s="334"/>
      <c r="G326" s="337"/>
      <c r="H326" s="340"/>
      <c r="I326" s="343"/>
      <c r="J326" s="346"/>
      <c r="K326" s="349"/>
      <c r="L326" s="406"/>
      <c r="M326" s="406"/>
      <c r="N326" s="355"/>
      <c r="O326" s="358"/>
      <c r="P326" s="361"/>
      <c r="Q326" s="36"/>
      <c r="R326" s="364"/>
      <c r="S326" s="367"/>
      <c r="T326" s="367"/>
      <c r="U326" s="370"/>
      <c r="V326" s="373"/>
      <c r="W326" s="364"/>
      <c r="X326" s="367"/>
      <c r="Y326" s="370"/>
      <c r="Z326" s="331"/>
    </row>
    <row r="327" spans="1:26" x14ac:dyDescent="0.25">
      <c r="A327" s="319"/>
      <c r="B327" s="3" t="s">
        <v>167</v>
      </c>
      <c r="C327" s="168"/>
      <c r="D327" s="169"/>
      <c r="E327" s="170"/>
      <c r="F327" s="334"/>
      <c r="G327" s="337"/>
      <c r="H327" s="340"/>
      <c r="I327" s="343"/>
      <c r="J327" s="346"/>
      <c r="K327" s="349"/>
      <c r="L327" s="406"/>
      <c r="M327" s="406"/>
      <c r="N327" s="355"/>
      <c r="O327" s="358"/>
      <c r="P327" s="361"/>
      <c r="Q327" s="36"/>
      <c r="R327" s="364"/>
      <c r="S327" s="367"/>
      <c r="T327" s="367"/>
      <c r="U327" s="370"/>
      <c r="V327" s="373"/>
      <c r="W327" s="364"/>
      <c r="X327" s="367"/>
      <c r="Y327" s="370"/>
      <c r="Z327" s="331"/>
    </row>
    <row r="328" spans="1:26" ht="25.5" x14ac:dyDescent="0.25">
      <c r="A328" s="319"/>
      <c r="B328" s="3" t="s">
        <v>441</v>
      </c>
      <c r="C328" s="168"/>
      <c r="D328" s="169"/>
      <c r="E328" s="170"/>
      <c r="F328" s="334"/>
      <c r="G328" s="337"/>
      <c r="H328" s="340"/>
      <c r="I328" s="343"/>
      <c r="J328" s="346"/>
      <c r="K328" s="349"/>
      <c r="L328" s="406"/>
      <c r="M328" s="406"/>
      <c r="N328" s="355"/>
      <c r="O328" s="358"/>
      <c r="P328" s="361"/>
      <c r="Q328" s="36"/>
      <c r="R328" s="364"/>
      <c r="S328" s="367"/>
      <c r="T328" s="367"/>
      <c r="U328" s="370"/>
      <c r="V328" s="373"/>
      <c r="W328" s="364"/>
      <c r="X328" s="367"/>
      <c r="Y328" s="370"/>
      <c r="Z328" s="331"/>
    </row>
    <row r="329" spans="1:26" x14ac:dyDescent="0.25">
      <c r="A329" s="319"/>
      <c r="B329" s="223" t="s">
        <v>328</v>
      </c>
      <c r="C329" s="168"/>
      <c r="D329" s="169"/>
      <c r="E329" s="170"/>
      <c r="F329" s="334"/>
      <c r="G329" s="337"/>
      <c r="H329" s="340"/>
      <c r="I329" s="343"/>
      <c r="J329" s="346"/>
      <c r="K329" s="349"/>
      <c r="L329" s="406"/>
      <c r="M329" s="406"/>
      <c r="N329" s="355"/>
      <c r="O329" s="358"/>
      <c r="P329" s="361"/>
      <c r="Q329" s="36"/>
      <c r="R329" s="364"/>
      <c r="S329" s="367"/>
      <c r="T329" s="367"/>
      <c r="U329" s="370"/>
      <c r="V329" s="373"/>
      <c r="W329" s="364"/>
      <c r="X329" s="367"/>
      <c r="Y329" s="370"/>
      <c r="Z329" s="331"/>
    </row>
    <row r="330" spans="1:26" ht="25.5" x14ac:dyDescent="0.25">
      <c r="A330" s="319"/>
      <c r="B330" s="3" t="s">
        <v>235</v>
      </c>
      <c r="C330" s="168"/>
      <c r="D330" s="169"/>
      <c r="E330" s="170"/>
      <c r="F330" s="334"/>
      <c r="G330" s="337"/>
      <c r="H330" s="340"/>
      <c r="I330" s="343"/>
      <c r="J330" s="346"/>
      <c r="K330" s="349"/>
      <c r="L330" s="406"/>
      <c r="M330" s="406"/>
      <c r="N330" s="355"/>
      <c r="O330" s="358"/>
      <c r="P330" s="361"/>
      <c r="Q330" s="36"/>
      <c r="R330" s="364"/>
      <c r="S330" s="367"/>
      <c r="T330" s="367"/>
      <c r="U330" s="370"/>
      <c r="V330" s="373"/>
      <c r="W330" s="364"/>
      <c r="X330" s="367"/>
      <c r="Y330" s="370"/>
      <c r="Z330" s="331"/>
    </row>
    <row r="331" spans="1:26" ht="13.5" thickBot="1" x14ac:dyDescent="0.3">
      <c r="A331" s="320"/>
      <c r="B331" s="4" t="s">
        <v>329</v>
      </c>
      <c r="C331" s="171"/>
      <c r="D331" s="172"/>
      <c r="E331" s="173"/>
      <c r="F331" s="335"/>
      <c r="G331" s="338"/>
      <c r="H331" s="341"/>
      <c r="I331" s="344"/>
      <c r="J331" s="347"/>
      <c r="K331" s="350"/>
      <c r="L331" s="407"/>
      <c r="M331" s="407"/>
      <c r="N331" s="356"/>
      <c r="O331" s="359"/>
      <c r="P331" s="362"/>
      <c r="Q331" s="37"/>
      <c r="R331" s="365"/>
      <c r="S331" s="368"/>
      <c r="T331" s="368"/>
      <c r="U331" s="371"/>
      <c r="V331" s="374"/>
      <c r="W331" s="365"/>
      <c r="X331" s="368"/>
      <c r="Y331" s="371"/>
      <c r="Z331" s="332"/>
    </row>
    <row r="332" spans="1:26" x14ac:dyDescent="0.25">
      <c r="A332" s="318" t="s">
        <v>378</v>
      </c>
      <c r="B332" s="6" t="s">
        <v>212</v>
      </c>
      <c r="C332" s="165"/>
      <c r="D332" s="166"/>
      <c r="E332" s="167"/>
      <c r="F332" s="333">
        <v>1</v>
      </c>
      <c r="G332" s="336" t="s">
        <v>11</v>
      </c>
      <c r="H332" s="339"/>
      <c r="I332" s="342">
        <f>H332*F332</f>
        <v>0</v>
      </c>
      <c r="J332" s="345"/>
      <c r="K332" s="348">
        <v>1</v>
      </c>
      <c r="L332" s="405"/>
      <c r="M332" s="405"/>
      <c r="N332" s="354"/>
      <c r="O332" s="357"/>
      <c r="P332" s="360"/>
      <c r="Q332" s="35"/>
      <c r="R332" s="363">
        <f>ROUND(K332*$I332,2)</f>
        <v>0</v>
      </c>
      <c r="S332" s="366">
        <f>ROUND(L332*$I332,2)</f>
        <v>0</v>
      </c>
      <c r="T332" s="366">
        <f>ROUND(M332*$I332,2)</f>
        <v>0</v>
      </c>
      <c r="U332" s="369">
        <f>ROUND(N332*$I332,2)</f>
        <v>0</v>
      </c>
      <c r="V332" s="372">
        <f>SUM(R332:U336)</f>
        <v>0</v>
      </c>
      <c r="W332" s="363">
        <f>R332</f>
        <v>0</v>
      </c>
      <c r="X332" s="366">
        <f>S332</f>
        <v>0</v>
      </c>
      <c r="Y332" s="369">
        <f>V332-W332-X332</f>
        <v>0</v>
      </c>
      <c r="Z332" s="330"/>
    </row>
    <row r="333" spans="1:26" x14ac:dyDescent="0.25">
      <c r="A333" s="319"/>
      <c r="B333" s="3" t="s">
        <v>72</v>
      </c>
      <c r="C333" s="168"/>
      <c r="D333" s="169"/>
      <c r="E333" s="170"/>
      <c r="F333" s="334"/>
      <c r="G333" s="337"/>
      <c r="H333" s="340"/>
      <c r="I333" s="343"/>
      <c r="J333" s="346"/>
      <c r="K333" s="349"/>
      <c r="L333" s="406"/>
      <c r="M333" s="406"/>
      <c r="N333" s="355"/>
      <c r="O333" s="358"/>
      <c r="P333" s="361"/>
      <c r="Q333" s="36"/>
      <c r="R333" s="364"/>
      <c r="S333" s="367"/>
      <c r="T333" s="367"/>
      <c r="U333" s="370"/>
      <c r="V333" s="373"/>
      <c r="W333" s="364"/>
      <c r="X333" s="367"/>
      <c r="Y333" s="370"/>
      <c r="Z333" s="331"/>
    </row>
    <row r="334" spans="1:26" x14ac:dyDescent="0.25">
      <c r="A334" s="319"/>
      <c r="B334" s="3" t="s">
        <v>73</v>
      </c>
      <c r="C334" s="168"/>
      <c r="D334" s="169"/>
      <c r="E334" s="170"/>
      <c r="F334" s="334"/>
      <c r="G334" s="337"/>
      <c r="H334" s="340"/>
      <c r="I334" s="343"/>
      <c r="J334" s="346"/>
      <c r="K334" s="349"/>
      <c r="L334" s="406"/>
      <c r="M334" s="406"/>
      <c r="N334" s="355"/>
      <c r="O334" s="358"/>
      <c r="P334" s="361"/>
      <c r="Q334" s="36"/>
      <c r="R334" s="364"/>
      <c r="S334" s="367"/>
      <c r="T334" s="367"/>
      <c r="U334" s="370"/>
      <c r="V334" s="373"/>
      <c r="W334" s="364"/>
      <c r="X334" s="367"/>
      <c r="Y334" s="370"/>
      <c r="Z334" s="331"/>
    </row>
    <row r="335" spans="1:26" x14ac:dyDescent="0.25">
      <c r="A335" s="319"/>
      <c r="B335" s="3" t="s">
        <v>74</v>
      </c>
      <c r="C335" s="168"/>
      <c r="D335" s="169"/>
      <c r="E335" s="170"/>
      <c r="F335" s="334"/>
      <c r="G335" s="337"/>
      <c r="H335" s="340"/>
      <c r="I335" s="343"/>
      <c r="J335" s="346"/>
      <c r="K335" s="349"/>
      <c r="L335" s="406"/>
      <c r="M335" s="406"/>
      <c r="N335" s="355"/>
      <c r="O335" s="358"/>
      <c r="P335" s="361"/>
      <c r="Q335" s="36"/>
      <c r="R335" s="364"/>
      <c r="S335" s="367"/>
      <c r="T335" s="367"/>
      <c r="U335" s="370"/>
      <c r="V335" s="373"/>
      <c r="W335" s="364"/>
      <c r="X335" s="367"/>
      <c r="Y335" s="370"/>
      <c r="Z335" s="331"/>
    </row>
    <row r="336" spans="1:26" ht="13.5" thickBot="1" x14ac:dyDescent="0.3">
      <c r="A336" s="320"/>
      <c r="B336" s="4" t="s">
        <v>233</v>
      </c>
      <c r="C336" s="171"/>
      <c r="D336" s="172"/>
      <c r="E336" s="173"/>
      <c r="F336" s="335"/>
      <c r="G336" s="338"/>
      <c r="H336" s="341"/>
      <c r="I336" s="344"/>
      <c r="J336" s="347"/>
      <c r="K336" s="350"/>
      <c r="L336" s="407"/>
      <c r="M336" s="407"/>
      <c r="N336" s="356"/>
      <c r="O336" s="359"/>
      <c r="P336" s="362"/>
      <c r="Q336" s="37"/>
      <c r="R336" s="365"/>
      <c r="S336" s="368"/>
      <c r="T336" s="368"/>
      <c r="U336" s="371"/>
      <c r="V336" s="374"/>
      <c r="W336" s="365"/>
      <c r="X336" s="368"/>
      <c r="Y336" s="371"/>
      <c r="Z336" s="332"/>
    </row>
    <row r="337" spans="1:26" x14ac:dyDescent="0.25">
      <c r="A337" s="318" t="s">
        <v>379</v>
      </c>
      <c r="B337" s="6" t="s">
        <v>437</v>
      </c>
      <c r="C337" s="165"/>
      <c r="D337" s="166"/>
      <c r="E337" s="167"/>
      <c r="F337" s="333">
        <v>1</v>
      </c>
      <c r="G337" s="336" t="s">
        <v>11</v>
      </c>
      <c r="H337" s="339"/>
      <c r="I337" s="342">
        <f>H337*F337</f>
        <v>0</v>
      </c>
      <c r="J337" s="345"/>
      <c r="K337" s="348">
        <v>1</v>
      </c>
      <c r="L337" s="405"/>
      <c r="M337" s="405"/>
      <c r="N337" s="354"/>
      <c r="O337" s="357"/>
      <c r="P337" s="360"/>
      <c r="Q337" s="35"/>
      <c r="R337" s="363">
        <f>ROUND(K337*$I337,2)</f>
        <v>0</v>
      </c>
      <c r="S337" s="366">
        <f>ROUND(L337*$I337,2)</f>
        <v>0</v>
      </c>
      <c r="T337" s="366">
        <f>ROUND(M337*$I337,2)</f>
        <v>0</v>
      </c>
      <c r="U337" s="369">
        <f>ROUND(N337*$I337,2)</f>
        <v>0</v>
      </c>
      <c r="V337" s="372">
        <f>SUM(R337:U339)</f>
        <v>0</v>
      </c>
      <c r="W337" s="363">
        <f>R337</f>
        <v>0</v>
      </c>
      <c r="X337" s="366">
        <f>S337</f>
        <v>0</v>
      </c>
      <c r="Y337" s="369">
        <f>V337-W337-X337</f>
        <v>0</v>
      </c>
      <c r="Z337" s="330"/>
    </row>
    <row r="338" spans="1:26" ht="38.25" x14ac:dyDescent="0.25">
      <c r="A338" s="319"/>
      <c r="B338" s="3" t="s">
        <v>438</v>
      </c>
      <c r="C338" s="168"/>
      <c r="D338" s="169"/>
      <c r="E338" s="170"/>
      <c r="F338" s="334"/>
      <c r="G338" s="337"/>
      <c r="H338" s="340"/>
      <c r="I338" s="343"/>
      <c r="J338" s="346"/>
      <c r="K338" s="349"/>
      <c r="L338" s="406"/>
      <c r="M338" s="406"/>
      <c r="N338" s="355"/>
      <c r="O338" s="358"/>
      <c r="P338" s="361"/>
      <c r="Q338" s="36"/>
      <c r="R338" s="364"/>
      <c r="S338" s="367"/>
      <c r="T338" s="367"/>
      <c r="U338" s="370"/>
      <c r="V338" s="373"/>
      <c r="W338" s="364"/>
      <c r="X338" s="367"/>
      <c r="Y338" s="370"/>
      <c r="Z338" s="331"/>
    </row>
    <row r="339" spans="1:26" ht="26.25" thickBot="1" x14ac:dyDescent="0.3">
      <c r="A339" s="319"/>
      <c r="B339" s="3" t="s">
        <v>436</v>
      </c>
      <c r="C339" s="168"/>
      <c r="D339" s="169"/>
      <c r="E339" s="170"/>
      <c r="F339" s="334"/>
      <c r="G339" s="337"/>
      <c r="H339" s="340"/>
      <c r="I339" s="343"/>
      <c r="J339" s="346"/>
      <c r="K339" s="349"/>
      <c r="L339" s="406"/>
      <c r="M339" s="406"/>
      <c r="N339" s="355"/>
      <c r="O339" s="358"/>
      <c r="P339" s="361"/>
      <c r="Q339" s="36"/>
      <c r="R339" s="364"/>
      <c r="S339" s="367"/>
      <c r="T339" s="367"/>
      <c r="U339" s="370"/>
      <c r="V339" s="373"/>
      <c r="W339" s="364"/>
      <c r="X339" s="367"/>
      <c r="Y339" s="370"/>
      <c r="Z339" s="331"/>
    </row>
    <row r="340" spans="1:26" x14ac:dyDescent="0.25">
      <c r="A340" s="318" t="s">
        <v>123</v>
      </c>
      <c r="B340" s="204" t="s">
        <v>330</v>
      </c>
      <c r="C340" s="165"/>
      <c r="D340" s="166"/>
      <c r="E340" s="167"/>
      <c r="F340" s="333">
        <v>1</v>
      </c>
      <c r="G340" s="336" t="s">
        <v>11</v>
      </c>
      <c r="H340" s="339"/>
      <c r="I340" s="342">
        <f>H340*F340</f>
        <v>0</v>
      </c>
      <c r="J340" s="345"/>
      <c r="K340" s="348">
        <v>1</v>
      </c>
      <c r="L340" s="405"/>
      <c r="M340" s="405"/>
      <c r="N340" s="354"/>
      <c r="O340" s="357"/>
      <c r="P340" s="360"/>
      <c r="Q340" s="35"/>
      <c r="R340" s="363">
        <f>ROUND(K340*$I340,2)</f>
        <v>0</v>
      </c>
      <c r="S340" s="366">
        <f>ROUND(L340*$I340,2)</f>
        <v>0</v>
      </c>
      <c r="T340" s="366">
        <f>ROUND(M340*$I340,2)</f>
        <v>0</v>
      </c>
      <c r="U340" s="369">
        <f>ROUND(N340*$I340,2)</f>
        <v>0</v>
      </c>
      <c r="V340" s="372">
        <f>SUM(R340:U343)</f>
        <v>0</v>
      </c>
      <c r="W340" s="363">
        <f>R340</f>
        <v>0</v>
      </c>
      <c r="X340" s="366">
        <f>S340</f>
        <v>0</v>
      </c>
      <c r="Y340" s="369">
        <f>V340-W340-X340</f>
        <v>0</v>
      </c>
      <c r="Z340" s="330"/>
    </row>
    <row r="341" spans="1:26" ht="38.25" x14ac:dyDescent="0.25">
      <c r="A341" s="319"/>
      <c r="B341" s="265" t="s">
        <v>331</v>
      </c>
      <c r="C341" s="168"/>
      <c r="D341" s="169"/>
      <c r="E341" s="170"/>
      <c r="F341" s="334"/>
      <c r="G341" s="337"/>
      <c r="H341" s="340"/>
      <c r="I341" s="343"/>
      <c r="J341" s="346"/>
      <c r="K341" s="349"/>
      <c r="L341" s="406"/>
      <c r="M341" s="406"/>
      <c r="N341" s="355"/>
      <c r="O341" s="358"/>
      <c r="P341" s="361"/>
      <c r="Q341" s="36"/>
      <c r="R341" s="364"/>
      <c r="S341" s="367"/>
      <c r="T341" s="367"/>
      <c r="U341" s="370"/>
      <c r="V341" s="373"/>
      <c r="W341" s="364"/>
      <c r="X341" s="367"/>
      <c r="Y341" s="370"/>
      <c r="Z341" s="331"/>
    </row>
    <row r="342" spans="1:26" x14ac:dyDescent="0.25">
      <c r="A342" s="319"/>
      <c r="B342" s="265" t="s">
        <v>332</v>
      </c>
      <c r="C342" s="168"/>
      <c r="D342" s="169"/>
      <c r="E342" s="170"/>
      <c r="F342" s="334"/>
      <c r="G342" s="337"/>
      <c r="H342" s="340"/>
      <c r="I342" s="343"/>
      <c r="J342" s="346"/>
      <c r="K342" s="349"/>
      <c r="L342" s="406"/>
      <c r="M342" s="406"/>
      <c r="N342" s="355"/>
      <c r="O342" s="358"/>
      <c r="P342" s="361"/>
      <c r="Q342" s="36"/>
      <c r="R342" s="364"/>
      <c r="S342" s="367"/>
      <c r="T342" s="367"/>
      <c r="U342" s="370"/>
      <c r="V342" s="373"/>
      <c r="W342" s="364"/>
      <c r="X342" s="367"/>
      <c r="Y342" s="370"/>
      <c r="Z342" s="331"/>
    </row>
    <row r="343" spans="1:26" ht="13.5" thickBot="1" x14ac:dyDescent="0.3">
      <c r="A343" s="320"/>
      <c r="B343" s="267" t="s">
        <v>351</v>
      </c>
      <c r="C343" s="171"/>
      <c r="D343" s="172"/>
      <c r="E343" s="173"/>
      <c r="F343" s="335"/>
      <c r="G343" s="338"/>
      <c r="H343" s="341"/>
      <c r="I343" s="344"/>
      <c r="J343" s="347"/>
      <c r="K343" s="350"/>
      <c r="L343" s="407"/>
      <c r="M343" s="407"/>
      <c r="N343" s="356"/>
      <c r="O343" s="359"/>
      <c r="P343" s="362"/>
      <c r="Q343" s="37"/>
      <c r="R343" s="365"/>
      <c r="S343" s="368"/>
      <c r="T343" s="368"/>
      <c r="U343" s="371"/>
      <c r="V343" s="374"/>
      <c r="W343" s="365"/>
      <c r="X343" s="368"/>
      <c r="Y343" s="371"/>
      <c r="Z343" s="332"/>
    </row>
    <row r="344" spans="1:26" x14ac:dyDescent="0.25">
      <c r="A344" s="318" t="s">
        <v>124</v>
      </c>
      <c r="B344" s="204" t="s">
        <v>215</v>
      </c>
      <c r="C344" s="165"/>
      <c r="D344" s="166"/>
      <c r="E344" s="167"/>
      <c r="F344" s="333">
        <v>1</v>
      </c>
      <c r="G344" s="336" t="s">
        <v>11</v>
      </c>
      <c r="H344" s="339"/>
      <c r="I344" s="342">
        <f>H344*F344</f>
        <v>0</v>
      </c>
      <c r="J344" s="345"/>
      <c r="K344" s="348">
        <v>1</v>
      </c>
      <c r="L344" s="405"/>
      <c r="M344" s="405"/>
      <c r="N344" s="354"/>
      <c r="O344" s="357"/>
      <c r="P344" s="360"/>
      <c r="Q344" s="35"/>
      <c r="R344" s="363">
        <f>ROUND(K344*$I344,2)</f>
        <v>0</v>
      </c>
      <c r="S344" s="366">
        <f>ROUND(L344*$I344,2)</f>
        <v>0</v>
      </c>
      <c r="T344" s="366">
        <f>ROUND(M344*$I344,2)</f>
        <v>0</v>
      </c>
      <c r="U344" s="369">
        <f>ROUND(N344*$I344,2)</f>
        <v>0</v>
      </c>
      <c r="V344" s="372">
        <f>SUM(R344:U348)</f>
        <v>0</v>
      </c>
      <c r="W344" s="363">
        <f>R344</f>
        <v>0</v>
      </c>
      <c r="X344" s="366">
        <f>S344</f>
        <v>0</v>
      </c>
      <c r="Y344" s="369">
        <f>V344-W344-X344</f>
        <v>0</v>
      </c>
      <c r="Z344" s="330"/>
    </row>
    <row r="345" spans="1:26" x14ac:dyDescent="0.25">
      <c r="A345" s="319"/>
      <c r="B345" s="3" t="s">
        <v>339</v>
      </c>
      <c r="C345" s="168"/>
      <c r="D345" s="169"/>
      <c r="E345" s="170"/>
      <c r="F345" s="334"/>
      <c r="G345" s="337"/>
      <c r="H345" s="340"/>
      <c r="I345" s="343"/>
      <c r="J345" s="346"/>
      <c r="K345" s="349"/>
      <c r="L345" s="406"/>
      <c r="M345" s="406"/>
      <c r="N345" s="355"/>
      <c r="O345" s="358"/>
      <c r="P345" s="361"/>
      <c r="Q345" s="36"/>
      <c r="R345" s="364"/>
      <c r="S345" s="367"/>
      <c r="T345" s="367"/>
      <c r="U345" s="370"/>
      <c r="V345" s="373"/>
      <c r="W345" s="364"/>
      <c r="X345" s="367"/>
      <c r="Y345" s="370"/>
      <c r="Z345" s="331"/>
    </row>
    <row r="346" spans="1:26" x14ac:dyDescent="0.25">
      <c r="A346" s="319"/>
      <c r="B346" s="314" t="s">
        <v>407</v>
      </c>
      <c r="C346" s="168"/>
      <c r="D346" s="169"/>
      <c r="E346" s="170"/>
      <c r="F346" s="334"/>
      <c r="G346" s="337"/>
      <c r="H346" s="340"/>
      <c r="I346" s="343"/>
      <c r="J346" s="346"/>
      <c r="K346" s="349"/>
      <c r="L346" s="406"/>
      <c r="M346" s="406"/>
      <c r="N346" s="355"/>
      <c r="O346" s="358"/>
      <c r="P346" s="361"/>
      <c r="Q346" s="36"/>
      <c r="R346" s="364"/>
      <c r="S346" s="367"/>
      <c r="T346" s="367"/>
      <c r="U346" s="370"/>
      <c r="V346" s="373"/>
      <c r="W346" s="364"/>
      <c r="X346" s="367"/>
      <c r="Y346" s="370"/>
      <c r="Z346" s="331"/>
    </row>
    <row r="347" spans="1:26" x14ac:dyDescent="0.25">
      <c r="A347" s="319"/>
      <c r="B347" s="265" t="s">
        <v>340</v>
      </c>
      <c r="C347" s="168"/>
      <c r="D347" s="169"/>
      <c r="E347" s="170"/>
      <c r="F347" s="334"/>
      <c r="G347" s="337"/>
      <c r="H347" s="340"/>
      <c r="I347" s="343"/>
      <c r="J347" s="346"/>
      <c r="K347" s="349"/>
      <c r="L347" s="406"/>
      <c r="M347" s="406"/>
      <c r="N347" s="355"/>
      <c r="O347" s="358"/>
      <c r="P347" s="361"/>
      <c r="Q347" s="36"/>
      <c r="R347" s="364"/>
      <c r="S347" s="367"/>
      <c r="T347" s="367"/>
      <c r="U347" s="370"/>
      <c r="V347" s="373"/>
      <c r="W347" s="364"/>
      <c r="X347" s="367"/>
      <c r="Y347" s="370"/>
      <c r="Z347" s="331"/>
    </row>
    <row r="348" spans="1:26" ht="13.5" thickBot="1" x14ac:dyDescent="0.3">
      <c r="A348" s="320"/>
      <c r="B348" s="4" t="s">
        <v>309</v>
      </c>
      <c r="C348" s="171"/>
      <c r="D348" s="172"/>
      <c r="E348" s="173"/>
      <c r="F348" s="335"/>
      <c r="G348" s="338"/>
      <c r="H348" s="341"/>
      <c r="I348" s="344"/>
      <c r="J348" s="347"/>
      <c r="K348" s="350"/>
      <c r="L348" s="407"/>
      <c r="M348" s="407"/>
      <c r="N348" s="356"/>
      <c r="O348" s="359"/>
      <c r="P348" s="362"/>
      <c r="Q348" s="37"/>
      <c r="R348" s="365"/>
      <c r="S348" s="368"/>
      <c r="T348" s="368"/>
      <c r="U348" s="371"/>
      <c r="V348" s="374"/>
      <c r="W348" s="365"/>
      <c r="X348" s="368"/>
      <c r="Y348" s="371"/>
      <c r="Z348" s="332"/>
    </row>
    <row r="349" spans="1:26" s="59" customFormat="1" ht="15.75" thickBot="1" x14ac:dyDescent="0.3">
      <c r="A349" s="207"/>
      <c r="B349" s="234" t="s">
        <v>397</v>
      </c>
      <c r="C349" s="150"/>
      <c r="D349" s="151"/>
      <c r="E349" s="152"/>
      <c r="F349" s="109"/>
      <c r="G349" s="110"/>
      <c r="H349" s="111"/>
      <c r="I349" s="177">
        <f>SUM(I306:I348)</f>
        <v>0</v>
      </c>
      <c r="J349" s="115"/>
      <c r="K349" s="112"/>
      <c r="L349" s="113"/>
      <c r="M349" s="113"/>
      <c r="N349" s="114"/>
      <c r="O349" s="115"/>
      <c r="P349" s="116"/>
      <c r="Q349" s="117"/>
      <c r="R349" s="235">
        <f t="shared" ref="R349:Y349" si="45">SUM(R306:R348)</f>
        <v>0</v>
      </c>
      <c r="S349" s="236">
        <f t="shared" si="45"/>
        <v>0</v>
      </c>
      <c r="T349" s="236">
        <f t="shared" si="45"/>
        <v>0</v>
      </c>
      <c r="U349" s="237">
        <f t="shared" si="45"/>
        <v>0</v>
      </c>
      <c r="V349" s="238">
        <f t="shared" si="45"/>
        <v>0</v>
      </c>
      <c r="W349" s="55">
        <f t="shared" si="45"/>
        <v>0</v>
      </c>
      <c r="X349" s="56">
        <f t="shared" si="45"/>
        <v>0</v>
      </c>
      <c r="Y349" s="57">
        <f t="shared" si="45"/>
        <v>0</v>
      </c>
      <c r="Z349" s="107"/>
    </row>
    <row r="350" spans="1:26" ht="26.25" thickBot="1" x14ac:dyDescent="0.3">
      <c r="A350" s="17" t="s">
        <v>125</v>
      </c>
      <c r="B350" s="16" t="s">
        <v>418</v>
      </c>
      <c r="C350" s="135"/>
      <c r="D350" s="136"/>
      <c r="E350" s="137"/>
      <c r="F350" s="26">
        <v>1</v>
      </c>
      <c r="G350" s="27" t="s">
        <v>11</v>
      </c>
      <c r="H350" s="232"/>
      <c r="I350" s="176">
        <f>H350*F350</f>
        <v>0</v>
      </c>
      <c r="J350" s="233"/>
      <c r="K350" s="21" t="e">
        <f>R349/V349</f>
        <v>#DIV/0!</v>
      </c>
      <c r="L350" s="22" t="e">
        <f>S349/V349</f>
        <v>#DIV/0!</v>
      </c>
      <c r="M350" s="22" t="e">
        <f>T349/V349</f>
        <v>#DIV/0!</v>
      </c>
      <c r="N350" s="23" t="e">
        <f>U349/V349</f>
        <v>#DIV/0!</v>
      </c>
      <c r="O350" s="18" t="s">
        <v>132</v>
      </c>
      <c r="P350" s="31"/>
      <c r="Q350" s="38"/>
      <c r="R350" s="29">
        <f>IFERROR(K350*$I350,0)</f>
        <v>0</v>
      </c>
      <c r="S350" s="24">
        <f t="shared" ref="S350:S351" si="46">IFERROR(L350*$I350,0)</f>
        <v>0</v>
      </c>
      <c r="T350" s="24">
        <f t="shared" ref="T350:T351" si="47">IFERROR(M350*$I350,0)</f>
        <v>0</v>
      </c>
      <c r="U350" s="25">
        <f t="shared" ref="U350:U351" si="48">IFERROR(N350*$I350,0)</f>
        <v>0</v>
      </c>
      <c r="V350" s="43">
        <f>SUM(R350:U350)</f>
        <v>0</v>
      </c>
      <c r="W350" s="47">
        <f>R350</f>
        <v>0</v>
      </c>
      <c r="X350" s="48">
        <f>S350</f>
        <v>0</v>
      </c>
      <c r="Y350" s="49">
        <f>V350-W350-X350</f>
        <v>0</v>
      </c>
      <c r="Z350" s="19"/>
    </row>
    <row r="351" spans="1:26" ht="26.25" thickBot="1" x14ac:dyDescent="0.3">
      <c r="A351" s="17" t="s">
        <v>214</v>
      </c>
      <c r="B351" s="16" t="s">
        <v>398</v>
      </c>
      <c r="C351" s="135"/>
      <c r="D351" s="136"/>
      <c r="E351" s="137"/>
      <c r="F351" s="26">
        <v>1</v>
      </c>
      <c r="G351" s="27" t="s">
        <v>11</v>
      </c>
      <c r="H351" s="232"/>
      <c r="I351" s="176">
        <f>H351*F351</f>
        <v>0</v>
      </c>
      <c r="J351" s="233"/>
      <c r="K351" s="21" t="e">
        <f>K350</f>
        <v>#DIV/0!</v>
      </c>
      <c r="L351" s="22" t="e">
        <f>L350</f>
        <v>#DIV/0!</v>
      </c>
      <c r="M351" s="22" t="e">
        <f>M350</f>
        <v>#DIV/0!</v>
      </c>
      <c r="N351" s="23" t="e">
        <f>N350</f>
        <v>#DIV/0!</v>
      </c>
      <c r="O351" s="18" t="s">
        <v>132</v>
      </c>
      <c r="P351" s="31"/>
      <c r="Q351" s="38"/>
      <c r="R351" s="29">
        <f>IFERROR(K351*$I351,0)</f>
        <v>0</v>
      </c>
      <c r="S351" s="24">
        <f t="shared" si="46"/>
        <v>0</v>
      </c>
      <c r="T351" s="24">
        <f t="shared" si="47"/>
        <v>0</v>
      </c>
      <c r="U351" s="25">
        <f t="shared" si="48"/>
        <v>0</v>
      </c>
      <c r="V351" s="43">
        <f>SUM(R351:U351)</f>
        <v>0</v>
      </c>
      <c r="W351" s="47">
        <f t="shared" ref="W351:W352" si="49">R351</f>
        <v>0</v>
      </c>
      <c r="X351" s="48">
        <f t="shared" ref="X351:X352" si="50">S351</f>
        <v>0</v>
      </c>
      <c r="Y351" s="49">
        <f t="shared" ref="Y351:Y352" si="51">V351-W351-X351</f>
        <v>0</v>
      </c>
      <c r="Z351" s="19"/>
    </row>
    <row r="352" spans="1:26" s="68" customFormat="1" ht="15.75" thickBot="1" x14ac:dyDescent="0.3">
      <c r="A352" s="206" t="s">
        <v>191</v>
      </c>
      <c r="B352" s="60" t="s">
        <v>399</v>
      </c>
      <c r="C352" s="138"/>
      <c r="D352" s="139"/>
      <c r="E352" s="140"/>
      <c r="F352" s="91"/>
      <c r="G352" s="92"/>
      <c r="H352" s="93"/>
      <c r="I352" s="86">
        <f>SUM(I349:I351)</f>
        <v>0</v>
      </c>
      <c r="J352" s="103"/>
      <c r="K352" s="100"/>
      <c r="L352" s="101"/>
      <c r="M352" s="101"/>
      <c r="N352" s="102"/>
      <c r="O352" s="103"/>
      <c r="P352" s="104"/>
      <c r="Q352" s="105"/>
      <c r="R352" s="63">
        <f>SUM(R349:R351)</f>
        <v>0</v>
      </c>
      <c r="S352" s="61">
        <f t="shared" ref="S352" si="52">SUM(S349:S351)</f>
        <v>0</v>
      </c>
      <c r="T352" s="61">
        <f t="shared" ref="T352" si="53">SUM(T349:T351)</f>
        <v>0</v>
      </c>
      <c r="U352" s="62">
        <f t="shared" ref="U352" si="54">SUM(U349:U351)</f>
        <v>0</v>
      </c>
      <c r="V352" s="106">
        <f>SUM(V349:V351)</f>
        <v>0</v>
      </c>
      <c r="W352" s="64">
        <f t="shared" si="49"/>
        <v>0</v>
      </c>
      <c r="X352" s="65">
        <f t="shared" si="50"/>
        <v>0</v>
      </c>
      <c r="Y352" s="66">
        <f t="shared" si="51"/>
        <v>0</v>
      </c>
      <c r="Z352" s="67"/>
    </row>
    <row r="353" spans="1:26" s="68" customFormat="1" ht="15.75" thickBot="1" x14ac:dyDescent="0.3">
      <c r="A353" s="108" t="s">
        <v>213</v>
      </c>
      <c r="B353" s="85" t="s">
        <v>404</v>
      </c>
      <c r="C353" s="120"/>
      <c r="D353" s="121"/>
      <c r="E353" s="122"/>
      <c r="F353" s="74"/>
      <c r="G353" s="74"/>
      <c r="H353" s="74"/>
      <c r="I353" s="74"/>
      <c r="J353" s="305"/>
      <c r="K353" s="74"/>
      <c r="L353" s="74"/>
      <c r="M353" s="74"/>
      <c r="N353" s="74"/>
      <c r="O353" s="74"/>
      <c r="P353" s="74"/>
      <c r="Q353" s="214"/>
      <c r="R353" s="74"/>
      <c r="S353" s="74"/>
      <c r="T353" s="74"/>
      <c r="U353" s="74"/>
      <c r="V353" s="74"/>
      <c r="W353" s="74"/>
      <c r="X353" s="74"/>
      <c r="Y353" s="74"/>
      <c r="Z353" s="213"/>
    </row>
    <row r="354" spans="1:26" x14ac:dyDescent="0.25">
      <c r="A354" s="318" t="s">
        <v>126</v>
      </c>
      <c r="B354" s="6" t="s">
        <v>269</v>
      </c>
      <c r="C354" s="165"/>
      <c r="D354" s="166"/>
      <c r="E354" s="167"/>
      <c r="F354" s="333">
        <v>1</v>
      </c>
      <c r="G354" s="336" t="s">
        <v>11</v>
      </c>
      <c r="H354" s="339"/>
      <c r="I354" s="342">
        <f>H354*F354</f>
        <v>0</v>
      </c>
      <c r="J354" s="345"/>
      <c r="K354" s="402"/>
      <c r="L354" s="405"/>
      <c r="M354" s="405"/>
      <c r="N354" s="408">
        <v>1</v>
      </c>
      <c r="O354" s="357"/>
      <c r="P354" s="360"/>
      <c r="Q354" s="35"/>
      <c r="R354" s="363">
        <f>ROUND(K354*$I354,2)</f>
        <v>0</v>
      </c>
      <c r="S354" s="366">
        <f>ROUND(L354*$I354,2)</f>
        <v>0</v>
      </c>
      <c r="T354" s="366">
        <f>ROUND(M354*$I354,2)</f>
        <v>0</v>
      </c>
      <c r="U354" s="369">
        <f>ROUND(N354*$I354,2)</f>
        <v>0</v>
      </c>
      <c r="V354" s="372">
        <f>SUM(R354:U359)</f>
        <v>0</v>
      </c>
      <c r="W354" s="363">
        <f>R354</f>
        <v>0</v>
      </c>
      <c r="X354" s="366">
        <f>S354</f>
        <v>0</v>
      </c>
      <c r="Y354" s="369">
        <f>V354-W354-X354</f>
        <v>0</v>
      </c>
      <c r="Z354" s="330"/>
    </row>
    <row r="355" spans="1:26" ht="25.5" x14ac:dyDescent="0.25">
      <c r="A355" s="319"/>
      <c r="B355" s="3" t="s">
        <v>439</v>
      </c>
      <c r="C355" s="168"/>
      <c r="D355" s="169"/>
      <c r="E355" s="170"/>
      <c r="F355" s="334"/>
      <c r="G355" s="337"/>
      <c r="H355" s="340"/>
      <c r="I355" s="343"/>
      <c r="J355" s="346"/>
      <c r="K355" s="403"/>
      <c r="L355" s="406"/>
      <c r="M355" s="406"/>
      <c r="N355" s="409"/>
      <c r="O355" s="358"/>
      <c r="P355" s="361"/>
      <c r="Q355" s="36"/>
      <c r="R355" s="364"/>
      <c r="S355" s="367"/>
      <c r="T355" s="367"/>
      <c r="U355" s="370"/>
      <c r="V355" s="373"/>
      <c r="W355" s="364"/>
      <c r="X355" s="367"/>
      <c r="Y355" s="370"/>
      <c r="Z355" s="331"/>
    </row>
    <row r="356" spans="1:26" x14ac:dyDescent="0.25">
      <c r="A356" s="319"/>
      <c r="B356" s="3" t="s">
        <v>267</v>
      </c>
      <c r="C356" s="168"/>
      <c r="D356" s="169"/>
      <c r="E356" s="170"/>
      <c r="F356" s="334"/>
      <c r="G356" s="337"/>
      <c r="H356" s="340"/>
      <c r="I356" s="343"/>
      <c r="J356" s="346"/>
      <c r="K356" s="403"/>
      <c r="L356" s="406"/>
      <c r="M356" s="406"/>
      <c r="N356" s="409"/>
      <c r="O356" s="358"/>
      <c r="P356" s="361"/>
      <c r="Q356" s="36"/>
      <c r="R356" s="364"/>
      <c r="S356" s="367"/>
      <c r="T356" s="367"/>
      <c r="U356" s="370"/>
      <c r="V356" s="373"/>
      <c r="W356" s="364"/>
      <c r="X356" s="367"/>
      <c r="Y356" s="370"/>
      <c r="Z356" s="331"/>
    </row>
    <row r="357" spans="1:26" x14ac:dyDescent="0.25">
      <c r="A357" s="319"/>
      <c r="B357" s="3" t="s">
        <v>265</v>
      </c>
      <c r="C357" s="168"/>
      <c r="D357" s="169"/>
      <c r="E357" s="170"/>
      <c r="F357" s="334"/>
      <c r="G357" s="337"/>
      <c r="H357" s="340"/>
      <c r="I357" s="343"/>
      <c r="J357" s="346"/>
      <c r="K357" s="403"/>
      <c r="L357" s="406"/>
      <c r="M357" s="406"/>
      <c r="N357" s="409"/>
      <c r="O357" s="358"/>
      <c r="P357" s="361"/>
      <c r="Q357" s="36"/>
      <c r="R357" s="364"/>
      <c r="S357" s="367"/>
      <c r="T357" s="367"/>
      <c r="U357" s="370"/>
      <c r="V357" s="373"/>
      <c r="W357" s="364"/>
      <c r="X357" s="367"/>
      <c r="Y357" s="370"/>
      <c r="Z357" s="331"/>
    </row>
    <row r="358" spans="1:26" x14ac:dyDescent="0.25">
      <c r="A358" s="319"/>
      <c r="B358" s="3" t="s">
        <v>336</v>
      </c>
      <c r="C358" s="168"/>
      <c r="D358" s="169"/>
      <c r="E358" s="170"/>
      <c r="F358" s="334"/>
      <c r="G358" s="337"/>
      <c r="H358" s="340"/>
      <c r="I358" s="343"/>
      <c r="J358" s="346"/>
      <c r="K358" s="403"/>
      <c r="L358" s="406"/>
      <c r="M358" s="406"/>
      <c r="N358" s="409"/>
      <c r="O358" s="358"/>
      <c r="P358" s="361"/>
      <c r="Q358" s="36"/>
      <c r="R358" s="364"/>
      <c r="S358" s="367"/>
      <c r="T358" s="367"/>
      <c r="U358" s="370"/>
      <c r="V358" s="373"/>
      <c r="W358" s="364"/>
      <c r="X358" s="367"/>
      <c r="Y358" s="370"/>
      <c r="Z358" s="331"/>
    </row>
    <row r="359" spans="1:26" ht="13.5" thickBot="1" x14ac:dyDescent="0.3">
      <c r="A359" s="320"/>
      <c r="B359" s="4" t="s">
        <v>268</v>
      </c>
      <c r="C359" s="171"/>
      <c r="D359" s="172"/>
      <c r="E359" s="173"/>
      <c r="F359" s="335"/>
      <c r="G359" s="338"/>
      <c r="H359" s="341"/>
      <c r="I359" s="344"/>
      <c r="J359" s="347"/>
      <c r="K359" s="404"/>
      <c r="L359" s="407"/>
      <c r="M359" s="407"/>
      <c r="N359" s="410"/>
      <c r="O359" s="359"/>
      <c r="P359" s="362"/>
      <c r="Q359" s="37"/>
      <c r="R359" s="365"/>
      <c r="S359" s="368"/>
      <c r="T359" s="368"/>
      <c r="U359" s="371"/>
      <c r="V359" s="374"/>
      <c r="W359" s="365"/>
      <c r="X359" s="368"/>
      <c r="Y359" s="371"/>
      <c r="Z359" s="332"/>
    </row>
    <row r="360" spans="1:26" x14ac:dyDescent="0.25">
      <c r="A360" s="318" t="s">
        <v>127</v>
      </c>
      <c r="B360" s="6" t="s">
        <v>270</v>
      </c>
      <c r="C360" s="165"/>
      <c r="D360" s="166"/>
      <c r="E360" s="167"/>
      <c r="F360" s="333">
        <v>1</v>
      </c>
      <c r="G360" s="336" t="s">
        <v>11</v>
      </c>
      <c r="H360" s="339"/>
      <c r="I360" s="342">
        <f>H360*F360</f>
        <v>0</v>
      </c>
      <c r="J360" s="345"/>
      <c r="K360" s="402"/>
      <c r="L360" s="405"/>
      <c r="M360" s="405"/>
      <c r="N360" s="408">
        <v>1</v>
      </c>
      <c r="O360" s="357"/>
      <c r="P360" s="360"/>
      <c r="Q360" s="35"/>
      <c r="R360" s="363">
        <f>ROUND(K360*$I360,2)</f>
        <v>0</v>
      </c>
      <c r="S360" s="366">
        <f>ROUND(L360*$I360,2)</f>
        <v>0</v>
      </c>
      <c r="T360" s="366">
        <f>ROUND(M360*$I360,2)</f>
        <v>0</v>
      </c>
      <c r="U360" s="369">
        <f>ROUND(N360*$I360,2)</f>
        <v>0</v>
      </c>
      <c r="V360" s="372">
        <f>SUM(R360:U365)</f>
        <v>0</v>
      </c>
      <c r="W360" s="363">
        <f>R360</f>
        <v>0</v>
      </c>
      <c r="X360" s="366">
        <f>S360</f>
        <v>0</v>
      </c>
      <c r="Y360" s="369">
        <f>V360-W360-X360</f>
        <v>0</v>
      </c>
      <c r="Z360" s="330"/>
    </row>
    <row r="361" spans="1:26" ht="25.5" x14ac:dyDescent="0.25">
      <c r="A361" s="319"/>
      <c r="B361" s="3" t="s">
        <v>440</v>
      </c>
      <c r="C361" s="168"/>
      <c r="D361" s="169"/>
      <c r="E361" s="170"/>
      <c r="F361" s="334"/>
      <c r="G361" s="337"/>
      <c r="H361" s="340"/>
      <c r="I361" s="343"/>
      <c r="J361" s="346"/>
      <c r="K361" s="403"/>
      <c r="L361" s="406"/>
      <c r="M361" s="406"/>
      <c r="N361" s="409"/>
      <c r="O361" s="358"/>
      <c r="P361" s="361"/>
      <c r="Q361" s="36"/>
      <c r="R361" s="364"/>
      <c r="S361" s="367"/>
      <c r="T361" s="367"/>
      <c r="U361" s="370"/>
      <c r="V361" s="373"/>
      <c r="W361" s="364"/>
      <c r="X361" s="367"/>
      <c r="Y361" s="370"/>
      <c r="Z361" s="331"/>
    </row>
    <row r="362" spans="1:26" x14ac:dyDescent="0.25">
      <c r="A362" s="319"/>
      <c r="B362" s="3" t="s">
        <v>266</v>
      </c>
      <c r="C362" s="168"/>
      <c r="D362" s="169"/>
      <c r="E362" s="170"/>
      <c r="F362" s="334"/>
      <c r="G362" s="337"/>
      <c r="H362" s="340"/>
      <c r="I362" s="343"/>
      <c r="J362" s="346"/>
      <c r="K362" s="403"/>
      <c r="L362" s="406"/>
      <c r="M362" s="406"/>
      <c r="N362" s="409"/>
      <c r="O362" s="358"/>
      <c r="P362" s="361"/>
      <c r="Q362" s="36"/>
      <c r="R362" s="364"/>
      <c r="S362" s="367"/>
      <c r="T362" s="367"/>
      <c r="U362" s="370"/>
      <c r="V362" s="373"/>
      <c r="W362" s="364"/>
      <c r="X362" s="367"/>
      <c r="Y362" s="370"/>
      <c r="Z362" s="331"/>
    </row>
    <row r="363" spans="1:26" x14ac:dyDescent="0.25">
      <c r="A363" s="319"/>
      <c r="B363" s="3" t="s">
        <v>338</v>
      </c>
      <c r="C363" s="168"/>
      <c r="D363" s="169"/>
      <c r="E363" s="170"/>
      <c r="F363" s="334"/>
      <c r="G363" s="337"/>
      <c r="H363" s="340"/>
      <c r="I363" s="343"/>
      <c r="J363" s="346"/>
      <c r="K363" s="403"/>
      <c r="L363" s="406"/>
      <c r="M363" s="406"/>
      <c r="N363" s="409"/>
      <c r="O363" s="358"/>
      <c r="P363" s="361"/>
      <c r="Q363" s="36"/>
      <c r="R363" s="364"/>
      <c r="S363" s="367"/>
      <c r="T363" s="367"/>
      <c r="U363" s="370"/>
      <c r="V363" s="373"/>
      <c r="W363" s="364"/>
      <c r="X363" s="367"/>
      <c r="Y363" s="370"/>
      <c r="Z363" s="331"/>
    </row>
    <row r="364" spans="1:26" x14ac:dyDescent="0.25">
      <c r="A364" s="319"/>
      <c r="B364" s="3" t="s">
        <v>310</v>
      </c>
      <c r="C364" s="168"/>
      <c r="D364" s="169"/>
      <c r="E364" s="170"/>
      <c r="F364" s="334"/>
      <c r="G364" s="337"/>
      <c r="H364" s="340"/>
      <c r="I364" s="343"/>
      <c r="J364" s="346"/>
      <c r="K364" s="403"/>
      <c r="L364" s="406"/>
      <c r="M364" s="406"/>
      <c r="N364" s="409"/>
      <c r="O364" s="358"/>
      <c r="P364" s="361"/>
      <c r="Q364" s="36"/>
      <c r="R364" s="364"/>
      <c r="S364" s="367"/>
      <c r="T364" s="367"/>
      <c r="U364" s="370"/>
      <c r="V364" s="373"/>
      <c r="W364" s="364"/>
      <c r="X364" s="367"/>
      <c r="Y364" s="370"/>
      <c r="Z364" s="331"/>
    </row>
    <row r="365" spans="1:26" ht="13.5" thickBot="1" x14ac:dyDescent="0.3">
      <c r="A365" s="320"/>
      <c r="B365" s="4" t="s">
        <v>337</v>
      </c>
      <c r="C365" s="171"/>
      <c r="D365" s="172"/>
      <c r="E365" s="173"/>
      <c r="F365" s="335"/>
      <c r="G365" s="338"/>
      <c r="H365" s="341"/>
      <c r="I365" s="344"/>
      <c r="J365" s="347"/>
      <c r="K365" s="404"/>
      <c r="L365" s="407"/>
      <c r="M365" s="407"/>
      <c r="N365" s="410"/>
      <c r="O365" s="359"/>
      <c r="P365" s="362"/>
      <c r="Q365" s="37"/>
      <c r="R365" s="365"/>
      <c r="S365" s="368"/>
      <c r="T365" s="368"/>
      <c r="U365" s="371"/>
      <c r="V365" s="374"/>
      <c r="W365" s="365"/>
      <c r="X365" s="368"/>
      <c r="Y365" s="371"/>
      <c r="Z365" s="332"/>
    </row>
    <row r="366" spans="1:26" x14ac:dyDescent="0.25">
      <c r="A366" s="318" t="s">
        <v>128</v>
      </c>
      <c r="B366" s="6" t="s">
        <v>217</v>
      </c>
      <c r="C366" s="165"/>
      <c r="D366" s="166"/>
      <c r="E366" s="167"/>
      <c r="F366" s="333">
        <v>1</v>
      </c>
      <c r="G366" s="336" t="s">
        <v>11</v>
      </c>
      <c r="H366" s="339"/>
      <c r="I366" s="342">
        <f>H366*F366</f>
        <v>0</v>
      </c>
      <c r="J366" s="345"/>
      <c r="K366" s="500">
        <f>ROUND(1090/P366,4)</f>
        <v>0.13880000000000001</v>
      </c>
      <c r="L366" s="438">
        <f>ROUND(400/P366,4)</f>
        <v>5.0900000000000001E-2</v>
      </c>
      <c r="M366" s="438">
        <f>ROUND(545/P366,4)</f>
        <v>6.9400000000000003E-2</v>
      </c>
      <c r="N366" s="408">
        <f>ROUND((4890+930)/P366,4)</f>
        <v>0.7409</v>
      </c>
      <c r="O366" s="357"/>
      <c r="P366" s="360">
        <f>4890+930+P10</f>
        <v>7855</v>
      </c>
      <c r="Q366" s="35"/>
      <c r="R366" s="363">
        <f>ROUND(K366*$I366,2)</f>
        <v>0</v>
      </c>
      <c r="S366" s="366">
        <f>ROUND(L366*$I366,2)</f>
        <v>0</v>
      </c>
      <c r="T366" s="366">
        <f>ROUND(M366*$I366,2)</f>
        <v>0</v>
      </c>
      <c r="U366" s="369">
        <f>ROUND(N366*$I366,2)</f>
        <v>0</v>
      </c>
      <c r="V366" s="372">
        <f>SUM(R366:U371)</f>
        <v>0</v>
      </c>
      <c r="W366" s="363">
        <f>R366</f>
        <v>0</v>
      </c>
      <c r="X366" s="366">
        <f>S366</f>
        <v>0</v>
      </c>
      <c r="Y366" s="369">
        <f>V366-W366-X366</f>
        <v>0</v>
      </c>
      <c r="Z366" s="330"/>
    </row>
    <row r="367" spans="1:26" x14ac:dyDescent="0.25">
      <c r="A367" s="319"/>
      <c r="B367" s="3" t="s">
        <v>333</v>
      </c>
      <c r="C367" s="168"/>
      <c r="D367" s="169"/>
      <c r="E367" s="170"/>
      <c r="F367" s="334"/>
      <c r="G367" s="337"/>
      <c r="H367" s="340"/>
      <c r="I367" s="343"/>
      <c r="J367" s="346"/>
      <c r="K367" s="501"/>
      <c r="L367" s="439"/>
      <c r="M367" s="439"/>
      <c r="N367" s="409"/>
      <c r="O367" s="358"/>
      <c r="P367" s="361"/>
      <c r="Q367" s="36"/>
      <c r="R367" s="364"/>
      <c r="S367" s="367"/>
      <c r="T367" s="367"/>
      <c r="U367" s="370"/>
      <c r="V367" s="373"/>
      <c r="W367" s="364"/>
      <c r="X367" s="367"/>
      <c r="Y367" s="370"/>
      <c r="Z367" s="331"/>
    </row>
    <row r="368" spans="1:26" x14ac:dyDescent="0.25">
      <c r="A368" s="319"/>
      <c r="B368" s="3" t="s">
        <v>334</v>
      </c>
      <c r="C368" s="168"/>
      <c r="D368" s="169"/>
      <c r="E368" s="170"/>
      <c r="F368" s="334"/>
      <c r="G368" s="337"/>
      <c r="H368" s="340"/>
      <c r="I368" s="343"/>
      <c r="J368" s="346"/>
      <c r="K368" s="501"/>
      <c r="L368" s="439"/>
      <c r="M368" s="439"/>
      <c r="N368" s="409"/>
      <c r="O368" s="358"/>
      <c r="P368" s="361"/>
      <c r="Q368" s="36"/>
      <c r="R368" s="364"/>
      <c r="S368" s="367"/>
      <c r="T368" s="367"/>
      <c r="U368" s="370"/>
      <c r="V368" s="373"/>
      <c r="W368" s="364"/>
      <c r="X368" s="367"/>
      <c r="Y368" s="370"/>
      <c r="Z368" s="331"/>
    </row>
    <row r="369" spans="1:26" x14ac:dyDescent="0.25">
      <c r="A369" s="319"/>
      <c r="B369" s="3" t="s">
        <v>335</v>
      </c>
      <c r="C369" s="168"/>
      <c r="D369" s="169"/>
      <c r="E369" s="170"/>
      <c r="F369" s="334"/>
      <c r="G369" s="337"/>
      <c r="H369" s="340"/>
      <c r="I369" s="343"/>
      <c r="J369" s="346"/>
      <c r="K369" s="501"/>
      <c r="L369" s="439"/>
      <c r="M369" s="439"/>
      <c r="N369" s="409"/>
      <c r="O369" s="358"/>
      <c r="P369" s="361"/>
      <c r="Q369" s="36"/>
      <c r="R369" s="364"/>
      <c r="S369" s="367"/>
      <c r="T369" s="367"/>
      <c r="U369" s="370"/>
      <c r="V369" s="373"/>
      <c r="W369" s="364"/>
      <c r="X369" s="367"/>
      <c r="Y369" s="370"/>
      <c r="Z369" s="331"/>
    </row>
    <row r="370" spans="1:26" x14ac:dyDescent="0.25">
      <c r="A370" s="319"/>
      <c r="B370" s="3" t="s">
        <v>352</v>
      </c>
      <c r="C370" s="168"/>
      <c r="D370" s="169"/>
      <c r="E370" s="170"/>
      <c r="F370" s="334"/>
      <c r="G370" s="337"/>
      <c r="H370" s="340"/>
      <c r="I370" s="343"/>
      <c r="J370" s="346"/>
      <c r="K370" s="501"/>
      <c r="L370" s="439"/>
      <c r="M370" s="439"/>
      <c r="N370" s="409"/>
      <c r="O370" s="358"/>
      <c r="P370" s="361"/>
      <c r="Q370" s="36"/>
      <c r="R370" s="364"/>
      <c r="S370" s="367"/>
      <c r="T370" s="367"/>
      <c r="U370" s="370"/>
      <c r="V370" s="373"/>
      <c r="W370" s="364"/>
      <c r="X370" s="367"/>
      <c r="Y370" s="370"/>
      <c r="Z370" s="331"/>
    </row>
    <row r="371" spans="1:26" ht="13.5" thickBot="1" x14ac:dyDescent="0.3">
      <c r="A371" s="320"/>
      <c r="B371" s="4" t="s">
        <v>353</v>
      </c>
      <c r="C371" s="171"/>
      <c r="D371" s="172"/>
      <c r="E371" s="173"/>
      <c r="F371" s="335"/>
      <c r="G371" s="338"/>
      <c r="H371" s="341"/>
      <c r="I371" s="344"/>
      <c r="J371" s="347"/>
      <c r="K371" s="502"/>
      <c r="L371" s="503"/>
      <c r="M371" s="503"/>
      <c r="N371" s="410"/>
      <c r="O371" s="359"/>
      <c r="P371" s="362"/>
      <c r="Q371" s="37"/>
      <c r="R371" s="365"/>
      <c r="S371" s="368"/>
      <c r="T371" s="368"/>
      <c r="U371" s="371"/>
      <c r="V371" s="374"/>
      <c r="W371" s="365"/>
      <c r="X371" s="368"/>
      <c r="Y371" s="371"/>
      <c r="Z371" s="332"/>
    </row>
    <row r="372" spans="1:26" s="59" customFormat="1" ht="15.75" thickBot="1" x14ac:dyDescent="0.3">
      <c r="A372" s="207"/>
      <c r="B372" s="234" t="s">
        <v>400</v>
      </c>
      <c r="C372" s="150"/>
      <c r="D372" s="151"/>
      <c r="E372" s="152"/>
      <c r="F372" s="109"/>
      <c r="G372" s="110"/>
      <c r="H372" s="111"/>
      <c r="I372" s="177">
        <f>SUM(I354:I371)</f>
        <v>0</v>
      </c>
      <c r="J372" s="115"/>
      <c r="K372" s="112"/>
      <c r="L372" s="113"/>
      <c r="M372" s="113"/>
      <c r="N372" s="114"/>
      <c r="O372" s="115"/>
      <c r="P372" s="116"/>
      <c r="Q372" s="117"/>
      <c r="R372" s="235">
        <f t="shared" ref="R372:Y372" si="55">SUM(R354:R371)</f>
        <v>0</v>
      </c>
      <c r="S372" s="236">
        <f t="shared" si="55"/>
        <v>0</v>
      </c>
      <c r="T372" s="236">
        <f t="shared" si="55"/>
        <v>0</v>
      </c>
      <c r="U372" s="237">
        <f t="shared" si="55"/>
        <v>0</v>
      </c>
      <c r="V372" s="238">
        <f t="shared" si="55"/>
        <v>0</v>
      </c>
      <c r="W372" s="55">
        <f t="shared" si="55"/>
        <v>0</v>
      </c>
      <c r="X372" s="56">
        <f t="shared" si="55"/>
        <v>0</v>
      </c>
      <c r="Y372" s="57">
        <f t="shared" si="55"/>
        <v>0</v>
      </c>
      <c r="Z372" s="107"/>
    </row>
    <row r="373" spans="1:26" ht="26.25" thickBot="1" x14ac:dyDescent="0.3">
      <c r="A373" s="17" t="s">
        <v>129</v>
      </c>
      <c r="B373" s="16" t="s">
        <v>419</v>
      </c>
      <c r="C373" s="135"/>
      <c r="D373" s="136"/>
      <c r="E373" s="137"/>
      <c r="F373" s="26">
        <v>1</v>
      </c>
      <c r="G373" s="27" t="s">
        <v>11</v>
      </c>
      <c r="H373" s="232"/>
      <c r="I373" s="176">
        <f>H373*F373</f>
        <v>0</v>
      </c>
      <c r="J373" s="233"/>
      <c r="K373" s="21" t="e">
        <f>R372/V372</f>
        <v>#DIV/0!</v>
      </c>
      <c r="L373" s="22" t="e">
        <f>S372/V372</f>
        <v>#DIV/0!</v>
      </c>
      <c r="M373" s="22" t="e">
        <f>T372/V372</f>
        <v>#DIV/0!</v>
      </c>
      <c r="N373" s="23" t="e">
        <f>U372/V372</f>
        <v>#DIV/0!</v>
      </c>
      <c r="O373" s="18" t="s">
        <v>132</v>
      </c>
      <c r="P373" s="31"/>
      <c r="Q373" s="38"/>
      <c r="R373" s="29">
        <f>IFERROR(K373*$I373,0)</f>
        <v>0</v>
      </c>
      <c r="S373" s="24">
        <f t="shared" ref="S373:S374" si="56">IFERROR(L373*$I373,0)</f>
        <v>0</v>
      </c>
      <c r="T373" s="24">
        <f t="shared" ref="T373:T374" si="57">IFERROR(M373*$I373,0)</f>
        <v>0</v>
      </c>
      <c r="U373" s="25">
        <f t="shared" ref="U373:U374" si="58">IFERROR(N373*$I373,0)</f>
        <v>0</v>
      </c>
      <c r="V373" s="43">
        <f>SUM(R373:U373)</f>
        <v>0</v>
      </c>
      <c r="W373" s="47">
        <f>R373</f>
        <v>0</v>
      </c>
      <c r="X373" s="48">
        <f>S373</f>
        <v>0</v>
      </c>
      <c r="Y373" s="49">
        <f>V373-W373-X373</f>
        <v>0</v>
      </c>
      <c r="Z373" s="19"/>
    </row>
    <row r="374" spans="1:26" ht="26.25" thickBot="1" x14ac:dyDescent="0.3">
      <c r="A374" s="17" t="s">
        <v>218</v>
      </c>
      <c r="B374" s="16" t="s">
        <v>401</v>
      </c>
      <c r="C374" s="135"/>
      <c r="D374" s="136"/>
      <c r="E374" s="137"/>
      <c r="F374" s="26">
        <v>1</v>
      </c>
      <c r="G374" s="27" t="s">
        <v>11</v>
      </c>
      <c r="H374" s="232"/>
      <c r="I374" s="176">
        <f>H374*F374</f>
        <v>0</v>
      </c>
      <c r="J374" s="233"/>
      <c r="K374" s="21" t="e">
        <f>K373</f>
        <v>#DIV/0!</v>
      </c>
      <c r="L374" s="22" t="e">
        <f>L373</f>
        <v>#DIV/0!</v>
      </c>
      <c r="M374" s="22" t="e">
        <f>M373</f>
        <v>#DIV/0!</v>
      </c>
      <c r="N374" s="23" t="e">
        <f>N373</f>
        <v>#DIV/0!</v>
      </c>
      <c r="O374" s="18" t="s">
        <v>132</v>
      </c>
      <c r="P374" s="31"/>
      <c r="Q374" s="38"/>
      <c r="R374" s="29">
        <f>IFERROR(K374*$I374,0)</f>
        <v>0</v>
      </c>
      <c r="S374" s="24">
        <f t="shared" si="56"/>
        <v>0</v>
      </c>
      <c r="T374" s="24">
        <f t="shared" si="57"/>
        <v>0</v>
      </c>
      <c r="U374" s="25">
        <f t="shared" si="58"/>
        <v>0</v>
      </c>
      <c r="V374" s="43">
        <f>SUM(R374:U374)</f>
        <v>0</v>
      </c>
      <c r="W374" s="47">
        <f t="shared" ref="W374:W375" si="59">R374</f>
        <v>0</v>
      </c>
      <c r="X374" s="48">
        <f t="shared" ref="X374:X375" si="60">S374</f>
        <v>0</v>
      </c>
      <c r="Y374" s="49">
        <f t="shared" ref="Y374:Y375" si="61">V374-W374-X374</f>
        <v>0</v>
      </c>
      <c r="Z374" s="19"/>
    </row>
    <row r="375" spans="1:26" s="68" customFormat="1" ht="15.75" thickBot="1" x14ac:dyDescent="0.3">
      <c r="A375" s="206" t="s">
        <v>213</v>
      </c>
      <c r="B375" s="60" t="s">
        <v>402</v>
      </c>
      <c r="C375" s="138"/>
      <c r="D375" s="139"/>
      <c r="E375" s="140"/>
      <c r="F375" s="91"/>
      <c r="G375" s="92"/>
      <c r="H375" s="93"/>
      <c r="I375" s="86">
        <f>SUM(I372:I374)</f>
        <v>0</v>
      </c>
      <c r="J375" s="103"/>
      <c r="K375" s="100"/>
      <c r="L375" s="101"/>
      <c r="M375" s="101"/>
      <c r="N375" s="102"/>
      <c r="O375" s="103"/>
      <c r="P375" s="104"/>
      <c r="Q375" s="105"/>
      <c r="R375" s="63">
        <f>SUM(R372:R374)</f>
        <v>0</v>
      </c>
      <c r="S375" s="61">
        <f t="shared" ref="S375" si="62">SUM(S372:S374)</f>
        <v>0</v>
      </c>
      <c r="T375" s="61">
        <f t="shared" ref="T375" si="63">SUM(T372:T374)</f>
        <v>0</v>
      </c>
      <c r="U375" s="62">
        <f t="shared" ref="U375" si="64">SUM(U372:U374)</f>
        <v>0</v>
      </c>
      <c r="V375" s="106">
        <f>SUM(V372:V374)</f>
        <v>0</v>
      </c>
      <c r="W375" s="64">
        <f t="shared" si="59"/>
        <v>0</v>
      </c>
      <c r="X375" s="65">
        <f t="shared" si="60"/>
        <v>0</v>
      </c>
      <c r="Y375" s="66">
        <f t="shared" si="61"/>
        <v>0</v>
      </c>
      <c r="Z375" s="67"/>
    </row>
    <row r="376" spans="1:26" s="68" customFormat="1" ht="16.5" thickBot="1" x14ac:dyDescent="0.3">
      <c r="A376" s="208"/>
      <c r="B376" s="182" t="s">
        <v>403</v>
      </c>
      <c r="C376" s="183"/>
      <c r="D376" s="184"/>
      <c r="E376" s="185"/>
      <c r="F376" s="201"/>
      <c r="G376" s="202"/>
      <c r="H376" s="203"/>
      <c r="I376" s="187">
        <f>I375+I352+I304+I235+I126+I82</f>
        <v>0</v>
      </c>
      <c r="J376" s="239"/>
      <c r="K376" s="195"/>
      <c r="L376" s="196"/>
      <c r="M376" s="196"/>
      <c r="N376" s="197"/>
      <c r="O376" s="198"/>
      <c r="P376" s="199"/>
      <c r="Q376" s="200"/>
      <c r="R376" s="188">
        <f t="shared" ref="R376:Y376" si="65">R375+R352+R304+R235+R126+R82</f>
        <v>0</v>
      </c>
      <c r="S376" s="186">
        <f t="shared" si="65"/>
        <v>0</v>
      </c>
      <c r="T376" s="186">
        <f t="shared" si="65"/>
        <v>0</v>
      </c>
      <c r="U376" s="189">
        <f t="shared" si="65"/>
        <v>0</v>
      </c>
      <c r="V376" s="190">
        <f t="shared" si="65"/>
        <v>0</v>
      </c>
      <c r="W376" s="191">
        <f t="shared" si="65"/>
        <v>0</v>
      </c>
      <c r="X376" s="192">
        <f t="shared" si="65"/>
        <v>0</v>
      </c>
      <c r="Y376" s="193">
        <f t="shared" si="65"/>
        <v>0</v>
      </c>
      <c r="Z376" s="194"/>
    </row>
    <row r="379" spans="1:26" ht="15" x14ac:dyDescent="0.25">
      <c r="A379" s="388" t="s">
        <v>240</v>
      </c>
      <c r="B379" s="389"/>
      <c r="C379" s="389"/>
      <c r="D379" s="389"/>
      <c r="E379" s="389"/>
      <c r="F379" s="389"/>
      <c r="G379" s="389"/>
      <c r="H379" s="389"/>
      <c r="I379" s="389"/>
      <c r="J379" s="389"/>
    </row>
    <row r="380" spans="1:26" ht="131.25" customHeight="1" x14ac:dyDescent="0.25">
      <c r="A380" s="386"/>
      <c r="B380" s="387"/>
      <c r="C380" s="387"/>
      <c r="D380" s="387"/>
      <c r="E380" s="387"/>
      <c r="F380" s="387"/>
      <c r="G380" s="387"/>
      <c r="H380" s="387"/>
      <c r="I380" s="387"/>
      <c r="J380" s="387"/>
    </row>
    <row r="381" spans="1:26" x14ac:dyDescent="0.25">
      <c r="A381" s="375"/>
      <c r="B381" s="376"/>
      <c r="C381" s="376"/>
      <c r="D381" s="376"/>
      <c r="E381" s="376"/>
      <c r="F381" s="376"/>
      <c r="G381" s="376"/>
      <c r="H381" s="376"/>
      <c r="I381" s="376"/>
      <c r="J381" s="376"/>
    </row>
    <row r="382" spans="1:26" ht="15" x14ac:dyDescent="0.25">
      <c r="B382" s="263" t="s">
        <v>325</v>
      </c>
      <c r="C382" s="220"/>
      <c r="D382" s="220"/>
      <c r="E382" s="220"/>
      <c r="F382" s="468"/>
      <c r="G382" s="469"/>
      <c r="H382" s="469"/>
      <c r="I382" s="469"/>
      <c r="J382" s="469"/>
    </row>
    <row r="383" spans="1:26" ht="15" x14ac:dyDescent="0.25">
      <c r="B383" s="263" t="s">
        <v>326</v>
      </c>
      <c r="C383" s="220"/>
      <c r="D383" s="220"/>
      <c r="E383" s="220"/>
      <c r="F383" s="468"/>
      <c r="G383" s="469"/>
      <c r="H383" s="469"/>
      <c r="I383" s="469"/>
      <c r="J383" s="469"/>
    </row>
    <row r="384" spans="1:26" ht="25.5" x14ac:dyDescent="0.25">
      <c r="B384" s="264" t="s">
        <v>327</v>
      </c>
      <c r="C384" s="221"/>
      <c r="D384" s="221"/>
      <c r="E384" s="221"/>
      <c r="F384" s="470"/>
      <c r="G384" s="471"/>
      <c r="H384" s="471"/>
      <c r="I384" s="471"/>
      <c r="J384" s="471"/>
    </row>
  </sheetData>
  <mergeCells count="1360">
    <mergeCell ref="R220:R222"/>
    <mergeCell ref="S220:S222"/>
    <mergeCell ref="T220:T222"/>
    <mergeCell ref="U220:U222"/>
    <mergeCell ref="V220:V222"/>
    <mergeCell ref="W220:W222"/>
    <mergeCell ref="X220:X222"/>
    <mergeCell ref="Y220:Y222"/>
    <mergeCell ref="Z220:Z222"/>
    <mergeCell ref="A3:H3"/>
    <mergeCell ref="K7:Q7"/>
    <mergeCell ref="A4:J4"/>
    <mergeCell ref="A217:A219"/>
    <mergeCell ref="F217:F219"/>
    <mergeCell ref="G217:G219"/>
    <mergeCell ref="H217:H219"/>
    <mergeCell ref="I217:I219"/>
    <mergeCell ref="J217:J219"/>
    <mergeCell ref="K217:K219"/>
    <mergeCell ref="L217:L219"/>
    <mergeCell ref="M217:M219"/>
    <mergeCell ref="N217:N219"/>
    <mergeCell ref="O217:O219"/>
    <mergeCell ref="P217:P219"/>
    <mergeCell ref="R217:R219"/>
    <mergeCell ref="S217:S219"/>
    <mergeCell ref="H96:H101"/>
    <mergeCell ref="I96:I101"/>
    <mergeCell ref="K96:K101"/>
    <mergeCell ref="L96:L101"/>
    <mergeCell ref="J96:J101"/>
    <mergeCell ref="I90:I95"/>
    <mergeCell ref="Z337:Z339"/>
    <mergeCell ref="A340:A343"/>
    <mergeCell ref="F340:F343"/>
    <mergeCell ref="G340:G343"/>
    <mergeCell ref="H340:H343"/>
    <mergeCell ref="I340:I343"/>
    <mergeCell ref="J340:J343"/>
    <mergeCell ref="K340:K343"/>
    <mergeCell ref="L340:L343"/>
    <mergeCell ref="M340:M343"/>
    <mergeCell ref="N340:N343"/>
    <mergeCell ref="O340:O343"/>
    <mergeCell ref="P340:P343"/>
    <mergeCell ref="R340:R343"/>
    <mergeCell ref="S340:S343"/>
    <mergeCell ref="T340:T343"/>
    <mergeCell ref="U340:U343"/>
    <mergeCell ref="V340:V343"/>
    <mergeCell ref="W340:W343"/>
    <mergeCell ref="X340:X343"/>
    <mergeCell ref="Y340:Y343"/>
    <mergeCell ref="Z340:Z343"/>
    <mergeCell ref="V337:V339"/>
    <mergeCell ref="W337:W339"/>
    <mergeCell ref="X337:X339"/>
    <mergeCell ref="Y337:Y339"/>
    <mergeCell ref="O337:O339"/>
    <mergeCell ref="P337:P339"/>
    <mergeCell ref="C8:E8"/>
    <mergeCell ref="F8:I8"/>
    <mergeCell ref="F90:F95"/>
    <mergeCell ref="G90:G95"/>
    <mergeCell ref="H90:H95"/>
    <mergeCell ref="A44:A49"/>
    <mergeCell ref="F110:F111"/>
    <mergeCell ref="F106:F107"/>
    <mergeCell ref="G106:G107"/>
    <mergeCell ref="A50:A55"/>
    <mergeCell ref="A56:A61"/>
    <mergeCell ref="G84:G89"/>
    <mergeCell ref="M96:M101"/>
    <mergeCell ref="N96:N101"/>
    <mergeCell ref="K90:K95"/>
    <mergeCell ref="F96:F101"/>
    <mergeCell ref="G96:G101"/>
    <mergeCell ref="L44:L49"/>
    <mergeCell ref="M44:M49"/>
    <mergeCell ref="N44:N49"/>
    <mergeCell ref="M38:M43"/>
    <mergeCell ref="H19:H25"/>
    <mergeCell ref="G110:G111"/>
    <mergeCell ref="H110:H111"/>
    <mergeCell ref="I110:I111"/>
    <mergeCell ref="H106:H107"/>
    <mergeCell ref="I106:I107"/>
    <mergeCell ref="F108:F109"/>
    <mergeCell ref="G108:G109"/>
    <mergeCell ref="H108:H109"/>
    <mergeCell ref="I108:I109"/>
    <mergeCell ref="K102:K105"/>
    <mergeCell ref="F382:J382"/>
    <mergeCell ref="F384:J384"/>
    <mergeCell ref="F383:J383"/>
    <mergeCell ref="A337:A339"/>
    <mergeCell ref="F337:F339"/>
    <mergeCell ref="G337:G339"/>
    <mergeCell ref="H337:H339"/>
    <mergeCell ref="I337:I339"/>
    <mergeCell ref="J337:J339"/>
    <mergeCell ref="K337:K339"/>
    <mergeCell ref="L337:L339"/>
    <mergeCell ref="M337:M339"/>
    <mergeCell ref="N337:N339"/>
    <mergeCell ref="K116:K117"/>
    <mergeCell ref="F112:F113"/>
    <mergeCell ref="G112:G113"/>
    <mergeCell ref="H112:H113"/>
    <mergeCell ref="I112:I113"/>
    <mergeCell ref="F114:F115"/>
    <mergeCell ref="G114:G115"/>
    <mergeCell ref="F116:F117"/>
    <mergeCell ref="G116:G117"/>
    <mergeCell ref="H116:H117"/>
    <mergeCell ref="I116:I117"/>
    <mergeCell ref="J201:J205"/>
    <mergeCell ref="A220:A222"/>
    <mergeCell ref="F220:F222"/>
    <mergeCell ref="G220:G222"/>
    <mergeCell ref="F84:F89"/>
    <mergeCell ref="H84:H89"/>
    <mergeCell ref="I84:I89"/>
    <mergeCell ref="L102:L105"/>
    <mergeCell ref="M102:M105"/>
    <mergeCell ref="N102:N105"/>
    <mergeCell ref="F102:F105"/>
    <mergeCell ref="G102:G105"/>
    <mergeCell ref="H102:H105"/>
    <mergeCell ref="I102:I105"/>
    <mergeCell ref="J102:J105"/>
    <mergeCell ref="L68:L73"/>
    <mergeCell ref="M68:M73"/>
    <mergeCell ref="N68:N73"/>
    <mergeCell ref="O68:O73"/>
    <mergeCell ref="H114:H115"/>
    <mergeCell ref="I114:I115"/>
    <mergeCell ref="L114:L115"/>
    <mergeCell ref="K112:K113"/>
    <mergeCell ref="O102:O105"/>
    <mergeCell ref="O106:O107"/>
    <mergeCell ref="O108:O109"/>
    <mergeCell ref="O110:O111"/>
    <mergeCell ref="L116:L117"/>
    <mergeCell ref="M116:M117"/>
    <mergeCell ref="N116:N117"/>
    <mergeCell ref="L112:L113"/>
    <mergeCell ref="M112:M113"/>
    <mergeCell ref="N112:N113"/>
    <mergeCell ref="K110:K111"/>
    <mergeCell ref="L110:L111"/>
    <mergeCell ref="M110:M111"/>
    <mergeCell ref="N110:N111"/>
    <mergeCell ref="G44:G49"/>
    <mergeCell ref="H44:H49"/>
    <mergeCell ref="I44:I49"/>
    <mergeCell ref="K44:K49"/>
    <mergeCell ref="O84:O89"/>
    <mergeCell ref="K84:K89"/>
    <mergeCell ref="L84:L89"/>
    <mergeCell ref="M84:M89"/>
    <mergeCell ref="N84:N89"/>
    <mergeCell ref="P110:P111"/>
    <mergeCell ref="P112:P113"/>
    <mergeCell ref="P114:P115"/>
    <mergeCell ref="P116:P117"/>
    <mergeCell ref="F26:F31"/>
    <mergeCell ref="G26:G31"/>
    <mergeCell ref="H26:H31"/>
    <mergeCell ref="I26:I31"/>
    <mergeCell ref="K26:K31"/>
    <mergeCell ref="P50:P55"/>
    <mergeCell ref="P84:P89"/>
    <mergeCell ref="P90:P95"/>
    <mergeCell ref="P96:P101"/>
    <mergeCell ref="P102:P105"/>
    <mergeCell ref="P106:P107"/>
    <mergeCell ref="O32:O37"/>
    <mergeCell ref="K32:K37"/>
    <mergeCell ref="P32:P37"/>
    <mergeCell ref="P38:P43"/>
    <mergeCell ref="P44:P49"/>
    <mergeCell ref="L26:L31"/>
    <mergeCell ref="M26:M31"/>
    <mergeCell ref="P26:P31"/>
    <mergeCell ref="F32:F37"/>
    <mergeCell ref="G32:G37"/>
    <mergeCell ref="H32:H37"/>
    <mergeCell ref="I32:I37"/>
    <mergeCell ref="N32:N37"/>
    <mergeCell ref="L32:L37"/>
    <mergeCell ref="M32:M37"/>
    <mergeCell ref="N26:N31"/>
    <mergeCell ref="O44:O49"/>
    <mergeCell ref="P19:P25"/>
    <mergeCell ref="O19:O25"/>
    <mergeCell ref="O26:O31"/>
    <mergeCell ref="P108:P109"/>
    <mergeCell ref="I19:I25"/>
    <mergeCell ref="K19:K25"/>
    <mergeCell ref="L19:L25"/>
    <mergeCell ref="M19:M25"/>
    <mergeCell ref="N19:N25"/>
    <mergeCell ref="F50:F55"/>
    <mergeCell ref="G50:G55"/>
    <mergeCell ref="H50:H55"/>
    <mergeCell ref="I50:I55"/>
    <mergeCell ref="K50:K55"/>
    <mergeCell ref="L50:L55"/>
    <mergeCell ref="M50:M55"/>
    <mergeCell ref="N50:N55"/>
    <mergeCell ref="O38:O43"/>
    <mergeCell ref="F44:F49"/>
    <mergeCell ref="N38:N43"/>
    <mergeCell ref="J19:J25"/>
    <mergeCell ref="J26:J31"/>
    <mergeCell ref="J32:J37"/>
    <mergeCell ref="J50:J55"/>
    <mergeCell ref="L108:L109"/>
    <mergeCell ref="N108:N109"/>
    <mergeCell ref="K108:K109"/>
    <mergeCell ref="K106:K107"/>
    <mergeCell ref="L106:L107"/>
    <mergeCell ref="M106:M107"/>
    <mergeCell ref="N106:N107"/>
    <mergeCell ref="J84:J89"/>
    <mergeCell ref="A19:A25"/>
    <mergeCell ref="M14:M18"/>
    <mergeCell ref="N14:N18"/>
    <mergeCell ref="O14:O18"/>
    <mergeCell ref="P14:P18"/>
    <mergeCell ref="F14:F18"/>
    <mergeCell ref="G14:G18"/>
    <mergeCell ref="H14:H18"/>
    <mergeCell ref="I14:I18"/>
    <mergeCell ref="K14:K18"/>
    <mergeCell ref="L14:L18"/>
    <mergeCell ref="J14:J18"/>
    <mergeCell ref="M56:M61"/>
    <mergeCell ref="N56:N61"/>
    <mergeCell ref="O56:O61"/>
    <mergeCell ref="P56:P61"/>
    <mergeCell ref="M74:M78"/>
    <mergeCell ref="N74:N78"/>
    <mergeCell ref="O74:O78"/>
    <mergeCell ref="P74:P78"/>
    <mergeCell ref="F56:F61"/>
    <mergeCell ref="G56:G61"/>
    <mergeCell ref="H56:H61"/>
    <mergeCell ref="I56:I61"/>
    <mergeCell ref="K56:K61"/>
    <mergeCell ref="L56:L61"/>
    <mergeCell ref="K68:K73"/>
    <mergeCell ref="H74:H78"/>
    <mergeCell ref="I74:I78"/>
    <mergeCell ref="K74:K78"/>
    <mergeCell ref="L74:L78"/>
    <mergeCell ref="J38:J43"/>
    <mergeCell ref="A26:A31"/>
    <mergeCell ref="A32:A37"/>
    <mergeCell ref="A38:A43"/>
    <mergeCell ref="K118:K122"/>
    <mergeCell ref="P10:P13"/>
    <mergeCell ref="F74:F78"/>
    <mergeCell ref="G74:G78"/>
    <mergeCell ref="K149:K155"/>
    <mergeCell ref="A156:A162"/>
    <mergeCell ref="G156:G162"/>
    <mergeCell ref="H156:H162"/>
    <mergeCell ref="I156:I162"/>
    <mergeCell ref="K156:K162"/>
    <mergeCell ref="A142:A148"/>
    <mergeCell ref="G142:G148"/>
    <mergeCell ref="H142:H148"/>
    <mergeCell ref="I142:I148"/>
    <mergeCell ref="K142:K148"/>
    <mergeCell ref="A128:A134"/>
    <mergeCell ref="G128:G134"/>
    <mergeCell ref="H128:H134"/>
    <mergeCell ref="I128:I134"/>
    <mergeCell ref="K128:K134"/>
    <mergeCell ref="A135:A141"/>
    <mergeCell ref="G135:G141"/>
    <mergeCell ref="H135:H141"/>
    <mergeCell ref="I135:I141"/>
    <mergeCell ref="K135:K141"/>
    <mergeCell ref="H149:H155"/>
    <mergeCell ref="I149:I155"/>
    <mergeCell ref="A10:A13"/>
    <mergeCell ref="A14:A18"/>
    <mergeCell ref="M10:M13"/>
    <mergeCell ref="N10:N13"/>
    <mergeCell ref="O10:O13"/>
    <mergeCell ref="F10:F13"/>
    <mergeCell ref="G10:G13"/>
    <mergeCell ref="H10:H13"/>
    <mergeCell ref="I10:I13"/>
    <mergeCell ref="K10:K13"/>
    <mergeCell ref="L10:L13"/>
    <mergeCell ref="O50:O55"/>
    <mergeCell ref="F19:F25"/>
    <mergeCell ref="G19:G25"/>
    <mergeCell ref="O112:O113"/>
    <mergeCell ref="O114:O115"/>
    <mergeCell ref="O116:O117"/>
    <mergeCell ref="I38:I43"/>
    <mergeCell ref="K38:K43"/>
    <mergeCell ref="L38:L43"/>
    <mergeCell ref="J44:J49"/>
    <mergeCell ref="F38:F43"/>
    <mergeCell ref="G38:G43"/>
    <mergeCell ref="H38:H43"/>
    <mergeCell ref="M108:M109"/>
    <mergeCell ref="L90:L95"/>
    <mergeCell ref="M90:M95"/>
    <mergeCell ref="N90:N95"/>
    <mergeCell ref="J90:J95"/>
    <mergeCell ref="M114:M115"/>
    <mergeCell ref="N114:N115"/>
    <mergeCell ref="K114:K115"/>
    <mergeCell ref="O90:O95"/>
    <mergeCell ref="O96:O101"/>
    <mergeCell ref="K295:K300"/>
    <mergeCell ref="J295:J300"/>
    <mergeCell ref="G325:G331"/>
    <mergeCell ref="H325:H331"/>
    <mergeCell ref="A306:A312"/>
    <mergeCell ref="G306:G312"/>
    <mergeCell ref="H306:H312"/>
    <mergeCell ref="A318:A324"/>
    <mergeCell ref="A289:A294"/>
    <mergeCell ref="G289:G294"/>
    <mergeCell ref="H289:H294"/>
    <mergeCell ref="K306:K312"/>
    <mergeCell ref="G163:G169"/>
    <mergeCell ref="H163:H169"/>
    <mergeCell ref="I163:I169"/>
    <mergeCell ref="K163:K169"/>
    <mergeCell ref="A184:A190"/>
    <mergeCell ref="G184:G190"/>
    <mergeCell ref="H184:H190"/>
    <mergeCell ref="I184:I190"/>
    <mergeCell ref="K184:K190"/>
    <mergeCell ref="I177:I183"/>
    <mergeCell ref="K177:K183"/>
    <mergeCell ref="G196:G200"/>
    <mergeCell ref="H196:H200"/>
    <mergeCell ref="I196:I200"/>
    <mergeCell ref="H245:H248"/>
    <mergeCell ref="I245:I248"/>
    <mergeCell ref="K245:K248"/>
    <mergeCell ref="J196:J200"/>
    <mergeCell ref="H220:H222"/>
    <mergeCell ref="I220:I222"/>
    <mergeCell ref="K289:K294"/>
    <mergeCell ref="I258:I260"/>
    <mergeCell ref="K258:K260"/>
    <mergeCell ref="F118:F122"/>
    <mergeCell ref="G118:G122"/>
    <mergeCell ref="H118:H122"/>
    <mergeCell ref="I118:I122"/>
    <mergeCell ref="F237:F240"/>
    <mergeCell ref="F241:F244"/>
    <mergeCell ref="F258:F260"/>
    <mergeCell ref="F268:F273"/>
    <mergeCell ref="F274:F288"/>
    <mergeCell ref="F249:F257"/>
    <mergeCell ref="F128:F134"/>
    <mergeCell ref="F135:F141"/>
    <mergeCell ref="F142:F148"/>
    <mergeCell ref="F149:F155"/>
    <mergeCell ref="K170:K176"/>
    <mergeCell ref="K206:K211"/>
    <mergeCell ref="K274:K288"/>
    <mergeCell ref="J220:J222"/>
    <mergeCell ref="K220:K222"/>
    <mergeCell ref="K191:K195"/>
    <mergeCell ref="H201:H205"/>
    <mergeCell ref="I201:I205"/>
    <mergeCell ref="K201:K205"/>
    <mergeCell ref="K196:K200"/>
    <mergeCell ref="A191:A195"/>
    <mergeCell ref="F191:F195"/>
    <mergeCell ref="G191:G195"/>
    <mergeCell ref="H191:H195"/>
    <mergeCell ref="I191:I195"/>
    <mergeCell ref="R7:Z7"/>
    <mergeCell ref="R10:R13"/>
    <mergeCell ref="S10:S13"/>
    <mergeCell ref="T10:T13"/>
    <mergeCell ref="U10:U13"/>
    <mergeCell ref="V10:V13"/>
    <mergeCell ref="Z10:Z13"/>
    <mergeCell ref="X10:X13"/>
    <mergeCell ref="Y10:Y13"/>
    <mergeCell ref="A118:A122"/>
    <mergeCell ref="I237:I240"/>
    <mergeCell ref="K237:K240"/>
    <mergeCell ref="A177:A183"/>
    <mergeCell ref="F177:F183"/>
    <mergeCell ref="G177:G183"/>
    <mergeCell ref="H177:H183"/>
    <mergeCell ref="A106:A107"/>
    <mergeCell ref="A108:A109"/>
    <mergeCell ref="A110:A111"/>
    <mergeCell ref="A112:A113"/>
    <mergeCell ref="A114:A115"/>
    <mergeCell ref="A116:A117"/>
    <mergeCell ref="A74:A78"/>
    <mergeCell ref="L118:L122"/>
    <mergeCell ref="M118:M122"/>
    <mergeCell ref="N118:N122"/>
    <mergeCell ref="A170:A176"/>
    <mergeCell ref="A84:A89"/>
    <mergeCell ref="A90:A95"/>
    <mergeCell ref="A96:A101"/>
    <mergeCell ref="A102:A105"/>
    <mergeCell ref="I230:I231"/>
    <mergeCell ref="K230:K231"/>
    <mergeCell ref="F156:F162"/>
    <mergeCell ref="R26:R31"/>
    <mergeCell ref="S26:S31"/>
    <mergeCell ref="T26:T31"/>
    <mergeCell ref="U26:U31"/>
    <mergeCell ref="V26:V31"/>
    <mergeCell ref="Z26:Z31"/>
    <mergeCell ref="X26:X31"/>
    <mergeCell ref="Y26:Y31"/>
    <mergeCell ref="R19:R25"/>
    <mergeCell ref="S19:S25"/>
    <mergeCell ref="T19:T25"/>
    <mergeCell ref="U19:U25"/>
    <mergeCell ref="V19:V25"/>
    <mergeCell ref="Z19:Z25"/>
    <mergeCell ref="X19:X25"/>
    <mergeCell ref="Y19:Y25"/>
    <mergeCell ref="R50:R55"/>
    <mergeCell ref="S50:S55"/>
    <mergeCell ref="T50:T55"/>
    <mergeCell ref="U50:U55"/>
    <mergeCell ref="V50:V55"/>
    <mergeCell ref="Z50:Z55"/>
    <mergeCell ref="W50:W55"/>
    <mergeCell ref="X50:X55"/>
    <mergeCell ref="Y50:Y55"/>
    <mergeCell ref="R14:R18"/>
    <mergeCell ref="S14:S18"/>
    <mergeCell ref="T14:T18"/>
    <mergeCell ref="U14:U18"/>
    <mergeCell ref="V14:V18"/>
    <mergeCell ref="Z14:Z18"/>
    <mergeCell ref="X14:X18"/>
    <mergeCell ref="Y14:Y18"/>
    <mergeCell ref="R38:R43"/>
    <mergeCell ref="S38:S43"/>
    <mergeCell ref="T38:T43"/>
    <mergeCell ref="U38:U43"/>
    <mergeCell ref="V38:V43"/>
    <mergeCell ref="Z38:Z43"/>
    <mergeCell ref="W38:W43"/>
    <mergeCell ref="X38:X43"/>
    <mergeCell ref="Y38:Y43"/>
    <mergeCell ref="R32:R37"/>
    <mergeCell ref="S32:S37"/>
    <mergeCell ref="T32:T37"/>
    <mergeCell ref="U32:U37"/>
    <mergeCell ref="V32:V37"/>
    <mergeCell ref="Z32:Z37"/>
    <mergeCell ref="X32:X37"/>
    <mergeCell ref="Y32:Y37"/>
    <mergeCell ref="R44:R49"/>
    <mergeCell ref="S44:S49"/>
    <mergeCell ref="T44:T49"/>
    <mergeCell ref="U44:U49"/>
    <mergeCell ref="V44:V49"/>
    <mergeCell ref="Z44:Z49"/>
    <mergeCell ref="W44:W49"/>
    <mergeCell ref="X44:X49"/>
    <mergeCell ref="Y44:Y49"/>
    <mergeCell ref="R84:R89"/>
    <mergeCell ref="S84:S89"/>
    <mergeCell ref="T84:T89"/>
    <mergeCell ref="U84:U89"/>
    <mergeCell ref="V84:V89"/>
    <mergeCell ref="Z84:Z89"/>
    <mergeCell ref="R74:R78"/>
    <mergeCell ref="S74:S78"/>
    <mergeCell ref="T74:T78"/>
    <mergeCell ref="U74:U78"/>
    <mergeCell ref="V74:V78"/>
    <mergeCell ref="Z74:Z78"/>
    <mergeCell ref="W74:W78"/>
    <mergeCell ref="X74:X78"/>
    <mergeCell ref="Y74:Y78"/>
    <mergeCell ref="R56:R61"/>
    <mergeCell ref="S56:S61"/>
    <mergeCell ref="T56:T61"/>
    <mergeCell ref="U56:U61"/>
    <mergeCell ref="V56:V61"/>
    <mergeCell ref="Z56:Z61"/>
    <mergeCell ref="W56:W61"/>
    <mergeCell ref="X56:X61"/>
    <mergeCell ref="Y56:Y61"/>
    <mergeCell ref="W84:W89"/>
    <mergeCell ref="X84:X89"/>
    <mergeCell ref="Y84:Y89"/>
    <mergeCell ref="R102:R105"/>
    <mergeCell ref="S102:S105"/>
    <mergeCell ref="T102:T105"/>
    <mergeCell ref="U102:U105"/>
    <mergeCell ref="V102:V105"/>
    <mergeCell ref="Z102:Z105"/>
    <mergeCell ref="W102:W105"/>
    <mergeCell ref="X102:X105"/>
    <mergeCell ref="Y102:Y105"/>
    <mergeCell ref="R96:R101"/>
    <mergeCell ref="S96:S101"/>
    <mergeCell ref="T96:T101"/>
    <mergeCell ref="U96:U101"/>
    <mergeCell ref="V96:V101"/>
    <mergeCell ref="Z96:Z101"/>
    <mergeCell ref="Y96:Y101"/>
    <mergeCell ref="R90:R95"/>
    <mergeCell ref="S90:S95"/>
    <mergeCell ref="T90:T95"/>
    <mergeCell ref="U90:U95"/>
    <mergeCell ref="V90:V95"/>
    <mergeCell ref="Z90:Z95"/>
    <mergeCell ref="W90:W95"/>
    <mergeCell ref="X90:X95"/>
    <mergeCell ref="Y90:Y95"/>
    <mergeCell ref="W96:W101"/>
    <mergeCell ref="X96:X101"/>
    <mergeCell ref="R108:R109"/>
    <mergeCell ref="S108:S109"/>
    <mergeCell ref="T108:T109"/>
    <mergeCell ref="U108:U109"/>
    <mergeCell ref="V108:V109"/>
    <mergeCell ref="Z108:Z109"/>
    <mergeCell ref="W108:W109"/>
    <mergeCell ref="X108:X109"/>
    <mergeCell ref="Y108:Y109"/>
    <mergeCell ref="R106:R107"/>
    <mergeCell ref="S106:S107"/>
    <mergeCell ref="T106:T107"/>
    <mergeCell ref="U106:U107"/>
    <mergeCell ref="V106:V107"/>
    <mergeCell ref="Z106:Z107"/>
    <mergeCell ref="W106:W107"/>
    <mergeCell ref="X106:X107"/>
    <mergeCell ref="Y106:Y107"/>
    <mergeCell ref="R112:R113"/>
    <mergeCell ref="S112:S113"/>
    <mergeCell ref="T112:T113"/>
    <mergeCell ref="U112:U113"/>
    <mergeCell ref="V112:V113"/>
    <mergeCell ref="Z112:Z113"/>
    <mergeCell ref="W112:W113"/>
    <mergeCell ref="X112:X113"/>
    <mergeCell ref="Y112:Y113"/>
    <mergeCell ref="R110:R111"/>
    <mergeCell ref="S110:S111"/>
    <mergeCell ref="T110:T111"/>
    <mergeCell ref="U110:U111"/>
    <mergeCell ref="V110:V111"/>
    <mergeCell ref="Z110:Z111"/>
    <mergeCell ref="W110:W111"/>
    <mergeCell ref="X110:X111"/>
    <mergeCell ref="Y110:Y111"/>
    <mergeCell ref="Z116:Z117"/>
    <mergeCell ref="W116:W117"/>
    <mergeCell ref="X116:X117"/>
    <mergeCell ref="Y116:Y117"/>
    <mergeCell ref="Y128:Y134"/>
    <mergeCell ref="Z128:Z134"/>
    <mergeCell ref="X118:X122"/>
    <mergeCell ref="Y118:Y122"/>
    <mergeCell ref="R114:R115"/>
    <mergeCell ref="S114:S115"/>
    <mergeCell ref="T114:T115"/>
    <mergeCell ref="U114:U115"/>
    <mergeCell ref="V114:V115"/>
    <mergeCell ref="Z114:Z115"/>
    <mergeCell ref="W114:W115"/>
    <mergeCell ref="X114:X115"/>
    <mergeCell ref="Y114:Y115"/>
    <mergeCell ref="Z118:Z122"/>
    <mergeCell ref="R118:R122"/>
    <mergeCell ref="S118:S122"/>
    <mergeCell ref="T118:T122"/>
    <mergeCell ref="X128:X134"/>
    <mergeCell ref="W118:W122"/>
    <mergeCell ref="V118:V122"/>
    <mergeCell ref="V128:V134"/>
    <mergeCell ref="W128:W134"/>
    <mergeCell ref="R142:R148"/>
    <mergeCell ref="R149:R155"/>
    <mergeCell ref="R156:R162"/>
    <mergeCell ref="R163:R169"/>
    <mergeCell ref="R184:R190"/>
    <mergeCell ref="R170:R176"/>
    <mergeCell ref="U118:U122"/>
    <mergeCell ref="R128:R134"/>
    <mergeCell ref="R135:R141"/>
    <mergeCell ref="F163:F169"/>
    <mergeCell ref="F184:F190"/>
    <mergeCell ref="L128:L134"/>
    <mergeCell ref="M128:M134"/>
    <mergeCell ref="N128:N134"/>
    <mergeCell ref="O128:O134"/>
    <mergeCell ref="P128:P134"/>
    <mergeCell ref="S128:S134"/>
    <mergeCell ref="T128:T134"/>
    <mergeCell ref="U128:U134"/>
    <mergeCell ref="J128:J134"/>
    <mergeCell ref="J135:J141"/>
    <mergeCell ref="J142:J148"/>
    <mergeCell ref="J149:J155"/>
    <mergeCell ref="F170:F176"/>
    <mergeCell ref="A149:A155"/>
    <mergeCell ref="G149:G155"/>
    <mergeCell ref="U142:U148"/>
    <mergeCell ref="V142:V148"/>
    <mergeCell ref="W142:W148"/>
    <mergeCell ref="X142:X148"/>
    <mergeCell ref="W156:W162"/>
    <mergeCell ref="X156:X162"/>
    <mergeCell ref="A163:A169"/>
    <mergeCell ref="K223:K224"/>
    <mergeCell ref="I223:I224"/>
    <mergeCell ref="H223:H224"/>
    <mergeCell ref="G223:G224"/>
    <mergeCell ref="I249:I257"/>
    <mergeCell ref="K249:K257"/>
    <mergeCell ref="R249:R257"/>
    <mergeCell ref="A245:A248"/>
    <mergeCell ref="F245:F248"/>
    <mergeCell ref="G245:G248"/>
    <mergeCell ref="R201:R205"/>
    <mergeCell ref="A212:A216"/>
    <mergeCell ref="F212:F216"/>
    <mergeCell ref="G212:G216"/>
    <mergeCell ref="H212:H216"/>
    <mergeCell ref="I212:I216"/>
    <mergeCell ref="K212:K216"/>
    <mergeCell ref="R212:R216"/>
    <mergeCell ref="A206:A211"/>
    <mergeCell ref="F206:F211"/>
    <mergeCell ref="A201:A205"/>
    <mergeCell ref="F201:F205"/>
    <mergeCell ref="G201:G205"/>
    <mergeCell ref="K265:K267"/>
    <mergeCell ref="R265:R267"/>
    <mergeCell ref="I225:I229"/>
    <mergeCell ref="M241:M244"/>
    <mergeCell ref="N241:N244"/>
    <mergeCell ref="O241:O244"/>
    <mergeCell ref="P241:P244"/>
    <mergeCell ref="L241:L244"/>
    <mergeCell ref="K225:K229"/>
    <mergeCell ref="R225:R229"/>
    <mergeCell ref="L261:L264"/>
    <mergeCell ref="M261:M264"/>
    <mergeCell ref="N261:N264"/>
    <mergeCell ref="N268:N273"/>
    <mergeCell ref="G268:G273"/>
    <mergeCell ref="H268:H273"/>
    <mergeCell ref="I268:I273"/>
    <mergeCell ref="K268:K273"/>
    <mergeCell ref="L268:L273"/>
    <mergeCell ref="I265:I267"/>
    <mergeCell ref="G258:G260"/>
    <mergeCell ref="I241:I244"/>
    <mergeCell ref="K241:K244"/>
    <mergeCell ref="A196:A200"/>
    <mergeCell ref="F196:F200"/>
    <mergeCell ref="H258:H260"/>
    <mergeCell ref="A249:A257"/>
    <mergeCell ref="G249:G257"/>
    <mergeCell ref="H249:H257"/>
    <mergeCell ref="K261:K264"/>
    <mergeCell ref="R261:R264"/>
    <mergeCell ref="O261:O264"/>
    <mergeCell ref="P261:P264"/>
    <mergeCell ref="A7:A8"/>
    <mergeCell ref="P118:P122"/>
    <mergeCell ref="O118:O122"/>
    <mergeCell ref="J7:J8"/>
    <mergeCell ref="J108:J109"/>
    <mergeCell ref="J110:J111"/>
    <mergeCell ref="J112:J113"/>
    <mergeCell ref="J114:J115"/>
    <mergeCell ref="J116:J117"/>
    <mergeCell ref="J74:J78"/>
    <mergeCell ref="J56:J61"/>
    <mergeCell ref="J68:J73"/>
    <mergeCell ref="A237:A240"/>
    <mergeCell ref="G237:G240"/>
    <mergeCell ref="H237:H240"/>
    <mergeCell ref="A241:A244"/>
    <mergeCell ref="G241:G244"/>
    <mergeCell ref="H241:H244"/>
    <mergeCell ref="A230:A231"/>
    <mergeCell ref="G230:G231"/>
    <mergeCell ref="J118:J122"/>
    <mergeCell ref="R241:R244"/>
    <mergeCell ref="W10:W13"/>
    <mergeCell ref="W14:W18"/>
    <mergeCell ref="W19:W25"/>
    <mergeCell ref="W26:W31"/>
    <mergeCell ref="W32:W37"/>
    <mergeCell ref="R116:R117"/>
    <mergeCell ref="S116:S117"/>
    <mergeCell ref="Y142:Y148"/>
    <mergeCell ref="Z142:Z148"/>
    <mergeCell ref="X135:X141"/>
    <mergeCell ref="Y135:Y141"/>
    <mergeCell ref="Z135:Z141"/>
    <mergeCell ref="L142:L148"/>
    <mergeCell ref="M142:M148"/>
    <mergeCell ref="N142:N148"/>
    <mergeCell ref="O142:O148"/>
    <mergeCell ref="P142:P148"/>
    <mergeCell ref="S142:S148"/>
    <mergeCell ref="T142:T148"/>
    <mergeCell ref="P135:P141"/>
    <mergeCell ref="S135:S141"/>
    <mergeCell ref="T135:T141"/>
    <mergeCell ref="U135:U141"/>
    <mergeCell ref="V135:V141"/>
    <mergeCell ref="W135:W141"/>
    <mergeCell ref="L135:L141"/>
    <mergeCell ref="M135:M141"/>
    <mergeCell ref="N135:N141"/>
    <mergeCell ref="O135:O141"/>
    <mergeCell ref="T116:T117"/>
    <mergeCell ref="U116:U117"/>
    <mergeCell ref="V116:V117"/>
    <mergeCell ref="Y156:Y162"/>
    <mergeCell ref="Z156:Z162"/>
    <mergeCell ref="L163:L169"/>
    <mergeCell ref="M163:M169"/>
    <mergeCell ref="N163:N169"/>
    <mergeCell ref="O163:O169"/>
    <mergeCell ref="P163:P169"/>
    <mergeCell ref="S163:S169"/>
    <mergeCell ref="Z149:Z155"/>
    <mergeCell ref="L156:L162"/>
    <mergeCell ref="M156:M162"/>
    <mergeCell ref="N156:N162"/>
    <mergeCell ref="O156:O162"/>
    <mergeCell ref="P156:P162"/>
    <mergeCell ref="S156:S162"/>
    <mergeCell ref="T156:T162"/>
    <mergeCell ref="U156:U162"/>
    <mergeCell ref="V156:V162"/>
    <mergeCell ref="T149:T155"/>
    <mergeCell ref="U149:U155"/>
    <mergeCell ref="V149:V155"/>
    <mergeCell ref="W149:W155"/>
    <mergeCell ref="X149:X155"/>
    <mergeCell ref="Y149:Y155"/>
    <mergeCell ref="L149:L155"/>
    <mergeCell ref="M149:M155"/>
    <mergeCell ref="N149:N155"/>
    <mergeCell ref="O149:O155"/>
    <mergeCell ref="P149:P155"/>
    <mergeCell ref="S149:S155"/>
    <mergeCell ref="W170:W176"/>
    <mergeCell ref="X170:X176"/>
    <mergeCell ref="Y170:Y176"/>
    <mergeCell ref="Z170:Z176"/>
    <mergeCell ref="L177:L183"/>
    <mergeCell ref="M177:M183"/>
    <mergeCell ref="N177:N183"/>
    <mergeCell ref="O177:O183"/>
    <mergeCell ref="P177:P183"/>
    <mergeCell ref="S177:S183"/>
    <mergeCell ref="Z163:Z169"/>
    <mergeCell ref="L170:L176"/>
    <mergeCell ref="M170:M176"/>
    <mergeCell ref="N170:N176"/>
    <mergeCell ref="O170:O176"/>
    <mergeCell ref="P170:P176"/>
    <mergeCell ref="S170:S176"/>
    <mergeCell ref="T170:T176"/>
    <mergeCell ref="U170:U176"/>
    <mergeCell ref="V170:V176"/>
    <mergeCell ref="T163:T169"/>
    <mergeCell ref="U163:U169"/>
    <mergeCell ref="V163:V169"/>
    <mergeCell ref="W163:W169"/>
    <mergeCell ref="X163:X169"/>
    <mergeCell ref="Y163:Y169"/>
    <mergeCell ref="R177:R183"/>
    <mergeCell ref="W184:W190"/>
    <mergeCell ref="X184:X190"/>
    <mergeCell ref="Y184:Y190"/>
    <mergeCell ref="Z184:Z190"/>
    <mergeCell ref="L191:L195"/>
    <mergeCell ref="M191:M195"/>
    <mergeCell ref="N191:N195"/>
    <mergeCell ref="O191:O195"/>
    <mergeCell ref="P191:P195"/>
    <mergeCell ref="S191:S195"/>
    <mergeCell ref="Z177:Z183"/>
    <mergeCell ref="L184:L190"/>
    <mergeCell ref="M184:M190"/>
    <mergeCell ref="N184:N190"/>
    <mergeCell ref="O184:O190"/>
    <mergeCell ref="P184:P190"/>
    <mergeCell ref="S184:S190"/>
    <mergeCell ref="T184:T190"/>
    <mergeCell ref="U184:U190"/>
    <mergeCell ref="V184:V190"/>
    <mergeCell ref="T177:T183"/>
    <mergeCell ref="U177:U183"/>
    <mergeCell ref="V177:V183"/>
    <mergeCell ref="W177:W183"/>
    <mergeCell ref="X177:X183"/>
    <mergeCell ref="Y177:Y183"/>
    <mergeCell ref="R191:R195"/>
    <mergeCell ref="W196:W200"/>
    <mergeCell ref="X196:X200"/>
    <mergeCell ref="Y196:Y200"/>
    <mergeCell ref="Z196:Z200"/>
    <mergeCell ref="L201:L205"/>
    <mergeCell ref="M201:M205"/>
    <mergeCell ref="N201:N205"/>
    <mergeCell ref="O201:O205"/>
    <mergeCell ref="P201:P205"/>
    <mergeCell ref="S201:S205"/>
    <mergeCell ref="Z191:Z195"/>
    <mergeCell ref="L196:L200"/>
    <mergeCell ref="M196:M200"/>
    <mergeCell ref="N196:N200"/>
    <mergeCell ref="O196:O200"/>
    <mergeCell ref="P196:P200"/>
    <mergeCell ref="S196:S200"/>
    <mergeCell ref="T196:T200"/>
    <mergeCell ref="U196:U200"/>
    <mergeCell ref="V196:V200"/>
    <mergeCell ref="T191:T195"/>
    <mergeCell ref="U191:U195"/>
    <mergeCell ref="V191:V195"/>
    <mergeCell ref="W191:W195"/>
    <mergeCell ref="X191:X195"/>
    <mergeCell ref="Y191:Y195"/>
    <mergeCell ref="R196:R200"/>
    <mergeCell ref="W206:W211"/>
    <mergeCell ref="X206:X211"/>
    <mergeCell ref="Y206:Y211"/>
    <mergeCell ref="Z206:Z211"/>
    <mergeCell ref="Z201:Z205"/>
    <mergeCell ref="L206:L211"/>
    <mergeCell ref="M206:M211"/>
    <mergeCell ref="N206:N211"/>
    <mergeCell ref="O206:O211"/>
    <mergeCell ref="P206:P211"/>
    <mergeCell ref="S206:S211"/>
    <mergeCell ref="T206:T211"/>
    <mergeCell ref="U206:U211"/>
    <mergeCell ref="V206:V211"/>
    <mergeCell ref="T201:T205"/>
    <mergeCell ref="U201:U205"/>
    <mergeCell ref="V201:V205"/>
    <mergeCell ref="W201:W205"/>
    <mergeCell ref="X201:X205"/>
    <mergeCell ref="Y201:Y205"/>
    <mergeCell ref="R206:R211"/>
    <mergeCell ref="W212:W216"/>
    <mergeCell ref="X212:X216"/>
    <mergeCell ref="Y212:Y216"/>
    <mergeCell ref="Z212:Z216"/>
    <mergeCell ref="L223:L224"/>
    <mergeCell ref="M223:M224"/>
    <mergeCell ref="N223:N224"/>
    <mergeCell ref="O223:O224"/>
    <mergeCell ref="P223:P224"/>
    <mergeCell ref="S223:S224"/>
    <mergeCell ref="Z225:Z229"/>
    <mergeCell ref="L212:L216"/>
    <mergeCell ref="M212:M216"/>
    <mergeCell ref="N212:N216"/>
    <mergeCell ref="O212:O216"/>
    <mergeCell ref="P212:P216"/>
    <mergeCell ref="S212:S216"/>
    <mergeCell ref="T212:T216"/>
    <mergeCell ref="U212:U216"/>
    <mergeCell ref="V212:V216"/>
    <mergeCell ref="T217:T219"/>
    <mergeCell ref="U217:U219"/>
    <mergeCell ref="V217:V219"/>
    <mergeCell ref="W217:W219"/>
    <mergeCell ref="X217:X219"/>
    <mergeCell ref="Y217:Y219"/>
    <mergeCell ref="Z217:Z219"/>
    <mergeCell ref="L220:L222"/>
    <mergeCell ref="M220:M222"/>
    <mergeCell ref="N220:N222"/>
    <mergeCell ref="O220:O222"/>
    <mergeCell ref="P220:P222"/>
    <mergeCell ref="Y237:Y240"/>
    <mergeCell ref="Z237:Z240"/>
    <mergeCell ref="L237:L240"/>
    <mergeCell ref="M237:M240"/>
    <mergeCell ref="N237:N240"/>
    <mergeCell ref="O237:O240"/>
    <mergeCell ref="P237:P240"/>
    <mergeCell ref="S237:S240"/>
    <mergeCell ref="T237:T240"/>
    <mergeCell ref="U237:U240"/>
    <mergeCell ref="V237:V240"/>
    <mergeCell ref="W237:W240"/>
    <mergeCell ref="Z223:Z224"/>
    <mergeCell ref="L230:L231"/>
    <mergeCell ref="M230:M231"/>
    <mergeCell ref="N230:N231"/>
    <mergeCell ref="O230:O231"/>
    <mergeCell ref="P230:P231"/>
    <mergeCell ref="S230:S231"/>
    <mergeCell ref="T230:T231"/>
    <mergeCell ref="U230:U231"/>
    <mergeCell ref="V230:V231"/>
    <mergeCell ref="T223:T224"/>
    <mergeCell ref="U223:U224"/>
    <mergeCell ref="V223:V224"/>
    <mergeCell ref="W223:W224"/>
    <mergeCell ref="X223:X224"/>
    <mergeCell ref="Y223:Y224"/>
    <mergeCell ref="X237:X240"/>
    <mergeCell ref="R223:R224"/>
    <mergeCell ref="R230:R231"/>
    <mergeCell ref="R237:R240"/>
    <mergeCell ref="W241:W244"/>
    <mergeCell ref="X241:X244"/>
    <mergeCell ref="Y241:Y244"/>
    <mergeCell ref="Z241:Z244"/>
    <mergeCell ref="L245:L248"/>
    <mergeCell ref="M245:M248"/>
    <mergeCell ref="N245:N248"/>
    <mergeCell ref="O245:O248"/>
    <mergeCell ref="P245:P248"/>
    <mergeCell ref="S245:S248"/>
    <mergeCell ref="L249:L257"/>
    <mergeCell ref="M249:M257"/>
    <mergeCell ref="S241:S244"/>
    <mergeCell ref="T241:T244"/>
    <mergeCell ref="U241:U244"/>
    <mergeCell ref="V241:V244"/>
    <mergeCell ref="T225:T229"/>
    <mergeCell ref="U225:U229"/>
    <mergeCell ref="V225:V229"/>
    <mergeCell ref="W225:W229"/>
    <mergeCell ref="X225:X229"/>
    <mergeCell ref="Y225:Y229"/>
    <mergeCell ref="W230:W231"/>
    <mergeCell ref="X230:X231"/>
    <mergeCell ref="Y230:Y231"/>
    <mergeCell ref="Z230:Z231"/>
    <mergeCell ref="L225:L229"/>
    <mergeCell ref="M225:M229"/>
    <mergeCell ref="N225:N229"/>
    <mergeCell ref="O225:O229"/>
    <mergeCell ref="P225:P229"/>
    <mergeCell ref="S225:S229"/>
    <mergeCell ref="Z245:Z248"/>
    <mergeCell ref="L258:L260"/>
    <mergeCell ref="M258:M260"/>
    <mergeCell ref="N258:N260"/>
    <mergeCell ref="O258:O260"/>
    <mergeCell ref="P258:P260"/>
    <mergeCell ref="S258:S260"/>
    <mergeCell ref="T258:T260"/>
    <mergeCell ref="U258:U260"/>
    <mergeCell ref="V258:V260"/>
    <mergeCell ref="T245:T248"/>
    <mergeCell ref="U245:U248"/>
    <mergeCell ref="V245:V248"/>
    <mergeCell ref="W245:W248"/>
    <mergeCell ref="X245:X248"/>
    <mergeCell ref="Y245:Y248"/>
    <mergeCell ref="N249:N257"/>
    <mergeCell ref="X249:X257"/>
    <mergeCell ref="Y249:Y257"/>
    <mergeCell ref="Z249:Z257"/>
    <mergeCell ref="S249:S257"/>
    <mergeCell ref="T249:T257"/>
    <mergeCell ref="U249:U257"/>
    <mergeCell ref="V249:V257"/>
    <mergeCell ref="W249:W257"/>
    <mergeCell ref="O249:O257"/>
    <mergeCell ref="P249:P257"/>
    <mergeCell ref="R258:R260"/>
    <mergeCell ref="R245:R248"/>
    <mergeCell ref="T261:T264"/>
    <mergeCell ref="U261:U264"/>
    <mergeCell ref="V261:V264"/>
    <mergeCell ref="W261:W264"/>
    <mergeCell ref="X261:X264"/>
    <mergeCell ref="Y261:Y264"/>
    <mergeCell ref="W258:W260"/>
    <mergeCell ref="X258:X260"/>
    <mergeCell ref="Y258:Y260"/>
    <mergeCell ref="Z258:Z260"/>
    <mergeCell ref="M295:M300"/>
    <mergeCell ref="N295:N300"/>
    <mergeCell ref="O295:O300"/>
    <mergeCell ref="P295:P300"/>
    <mergeCell ref="W289:W294"/>
    <mergeCell ref="X289:X294"/>
    <mergeCell ref="Y289:Y294"/>
    <mergeCell ref="Z289:Z294"/>
    <mergeCell ref="Z268:Z273"/>
    <mergeCell ref="M289:M294"/>
    <mergeCell ref="S261:S264"/>
    <mergeCell ref="R274:R288"/>
    <mergeCell ref="R289:R294"/>
    <mergeCell ref="R295:R300"/>
    <mergeCell ref="N289:N294"/>
    <mergeCell ref="M268:M273"/>
    <mergeCell ref="Y295:Y300"/>
    <mergeCell ref="Z295:Z300"/>
    <mergeCell ref="S295:S300"/>
    <mergeCell ref="R268:R273"/>
    <mergeCell ref="W295:W300"/>
    <mergeCell ref="X295:X300"/>
    <mergeCell ref="N274:N288"/>
    <mergeCell ref="O274:O288"/>
    <mergeCell ref="P274:P288"/>
    <mergeCell ref="L274:L288"/>
    <mergeCell ref="M274:M288"/>
    <mergeCell ref="O268:O273"/>
    <mergeCell ref="P268:P273"/>
    <mergeCell ref="S268:S273"/>
    <mergeCell ref="L289:L294"/>
    <mergeCell ref="W265:W267"/>
    <mergeCell ref="X265:X267"/>
    <mergeCell ref="Y265:Y267"/>
    <mergeCell ref="T265:T267"/>
    <mergeCell ref="U265:U267"/>
    <mergeCell ref="V265:V267"/>
    <mergeCell ref="Z265:Z267"/>
    <mergeCell ref="Z261:Z264"/>
    <mergeCell ref="L265:L267"/>
    <mergeCell ref="M265:M267"/>
    <mergeCell ref="N265:N267"/>
    <mergeCell ref="O265:O267"/>
    <mergeCell ref="P265:P267"/>
    <mergeCell ref="S265:S267"/>
    <mergeCell ref="L295:L300"/>
    <mergeCell ref="S274:S288"/>
    <mergeCell ref="T274:T288"/>
    <mergeCell ref="U274:U288"/>
    <mergeCell ref="V274:V288"/>
    <mergeCell ref="W274:W288"/>
    <mergeCell ref="X274:X288"/>
    <mergeCell ref="Y274:Y288"/>
    <mergeCell ref="Z274:Z288"/>
    <mergeCell ref="O289:O294"/>
    <mergeCell ref="P289:P294"/>
    <mergeCell ref="S289:S294"/>
    <mergeCell ref="T289:T294"/>
    <mergeCell ref="U289:U294"/>
    <mergeCell ref="V289:V294"/>
    <mergeCell ref="T268:T273"/>
    <mergeCell ref="U268:U273"/>
    <mergeCell ref="V268:V273"/>
    <mergeCell ref="W268:W273"/>
    <mergeCell ref="X268:X273"/>
    <mergeCell ref="Y268:Y273"/>
    <mergeCell ref="T295:T300"/>
    <mergeCell ref="U295:U300"/>
    <mergeCell ref="V295:V300"/>
    <mergeCell ref="L306:L312"/>
    <mergeCell ref="M306:M312"/>
    <mergeCell ref="N306:N312"/>
    <mergeCell ref="O306:O312"/>
    <mergeCell ref="W313:W317"/>
    <mergeCell ref="X313:X317"/>
    <mergeCell ref="Y313:Y317"/>
    <mergeCell ref="Z313:Z317"/>
    <mergeCell ref="K332:K336"/>
    <mergeCell ref="L332:L336"/>
    <mergeCell ref="M332:M336"/>
    <mergeCell ref="N332:N336"/>
    <mergeCell ref="O332:O336"/>
    <mergeCell ref="P332:P336"/>
    <mergeCell ref="P313:P317"/>
    <mergeCell ref="R313:R317"/>
    <mergeCell ref="S313:S317"/>
    <mergeCell ref="T313:T317"/>
    <mergeCell ref="U313:U317"/>
    <mergeCell ref="V313:V317"/>
    <mergeCell ref="W306:W312"/>
    <mergeCell ref="X306:X312"/>
    <mergeCell ref="Y306:Y312"/>
    <mergeCell ref="Z306:Z312"/>
    <mergeCell ref="K313:K317"/>
    <mergeCell ref="L313:L317"/>
    <mergeCell ref="M313:M317"/>
    <mergeCell ref="N313:N317"/>
    <mergeCell ref="O313:O317"/>
    <mergeCell ref="P306:P312"/>
    <mergeCell ref="R306:R312"/>
    <mergeCell ref="S306:S312"/>
    <mergeCell ref="T306:T312"/>
    <mergeCell ref="U306:U312"/>
    <mergeCell ref="V306:V312"/>
    <mergeCell ref="S318:S324"/>
    <mergeCell ref="Y344:Y348"/>
    <mergeCell ref="Z344:Z348"/>
    <mergeCell ref="S344:S348"/>
    <mergeCell ref="T344:T348"/>
    <mergeCell ref="U344:U348"/>
    <mergeCell ref="V344:V348"/>
    <mergeCell ref="W344:W348"/>
    <mergeCell ref="X344:X348"/>
    <mergeCell ref="X332:X336"/>
    <mergeCell ref="Y332:Y336"/>
    <mergeCell ref="Z332:Z336"/>
    <mergeCell ref="K344:K348"/>
    <mergeCell ref="L344:L348"/>
    <mergeCell ref="M344:M348"/>
    <mergeCell ref="N344:N348"/>
    <mergeCell ref="O344:O348"/>
    <mergeCell ref="P344:P348"/>
    <mergeCell ref="R344:R348"/>
    <mergeCell ref="R332:R336"/>
    <mergeCell ref="S332:S336"/>
    <mergeCell ref="T332:T336"/>
    <mergeCell ref="U332:U336"/>
    <mergeCell ref="V332:V336"/>
    <mergeCell ref="W332:W336"/>
    <mergeCell ref="R337:R339"/>
    <mergeCell ref="S337:S339"/>
    <mergeCell ref="T337:T339"/>
    <mergeCell ref="U337:U339"/>
    <mergeCell ref="P325:P331"/>
    <mergeCell ref="R325:R331"/>
    <mergeCell ref="S325:S331"/>
    <mergeCell ref="T325:T331"/>
    <mergeCell ref="U325:U331"/>
    <mergeCell ref="V325:V331"/>
    <mergeCell ref="W318:W324"/>
    <mergeCell ref="X318:X324"/>
    <mergeCell ref="Y318:Y324"/>
    <mergeCell ref="Z318:Z324"/>
    <mergeCell ref="K325:K331"/>
    <mergeCell ref="L325:L331"/>
    <mergeCell ref="M325:M331"/>
    <mergeCell ref="N325:N331"/>
    <mergeCell ref="O325:O331"/>
    <mergeCell ref="K318:K324"/>
    <mergeCell ref="L318:L324"/>
    <mergeCell ref="M318:M324"/>
    <mergeCell ref="N318:N324"/>
    <mergeCell ref="O318:O324"/>
    <mergeCell ref="P318:P324"/>
    <mergeCell ref="R318:R324"/>
    <mergeCell ref="T318:T324"/>
    <mergeCell ref="U318:U324"/>
    <mergeCell ref="V318:V324"/>
    <mergeCell ref="W325:W331"/>
    <mergeCell ref="X325:X331"/>
    <mergeCell ref="Y325:Y331"/>
    <mergeCell ref="Z325:Z331"/>
    <mergeCell ref="M360:M365"/>
    <mergeCell ref="N360:N365"/>
    <mergeCell ref="O360:O365"/>
    <mergeCell ref="P360:P365"/>
    <mergeCell ref="R360:R365"/>
    <mergeCell ref="R354:R359"/>
    <mergeCell ref="S354:S359"/>
    <mergeCell ref="T354:T359"/>
    <mergeCell ref="U354:U359"/>
    <mergeCell ref="V354:V359"/>
    <mergeCell ref="W354:W359"/>
    <mergeCell ref="K354:K359"/>
    <mergeCell ref="L354:L359"/>
    <mergeCell ref="M354:M359"/>
    <mergeCell ref="N354:N359"/>
    <mergeCell ref="O354:O359"/>
    <mergeCell ref="P354:P359"/>
    <mergeCell ref="A5:J5"/>
    <mergeCell ref="J10:J13"/>
    <mergeCell ref="Z366:Z371"/>
    <mergeCell ref="T366:T371"/>
    <mergeCell ref="U366:U371"/>
    <mergeCell ref="V366:V371"/>
    <mergeCell ref="W366:W371"/>
    <mergeCell ref="X366:X371"/>
    <mergeCell ref="Y366:Y371"/>
    <mergeCell ref="Y360:Y365"/>
    <mergeCell ref="Z360:Z365"/>
    <mergeCell ref="K366:K371"/>
    <mergeCell ref="L366:L371"/>
    <mergeCell ref="M366:M371"/>
    <mergeCell ref="N366:N371"/>
    <mergeCell ref="J106:J107"/>
    <mergeCell ref="J261:J264"/>
    <mergeCell ref="O366:O371"/>
    <mergeCell ref="P366:P371"/>
    <mergeCell ref="R366:R371"/>
    <mergeCell ref="S366:S371"/>
    <mergeCell ref="S360:S365"/>
    <mergeCell ref="T360:T365"/>
    <mergeCell ref="U360:U365"/>
    <mergeCell ref="V360:V365"/>
    <mergeCell ref="W360:W365"/>
    <mergeCell ref="X360:X365"/>
    <mergeCell ref="X354:X359"/>
    <mergeCell ref="Y354:Y359"/>
    <mergeCell ref="Z354:Z359"/>
    <mergeCell ref="K360:K365"/>
    <mergeCell ref="L360:L365"/>
    <mergeCell ref="F360:F365"/>
    <mergeCell ref="G360:G365"/>
    <mergeCell ref="H360:H365"/>
    <mergeCell ref="I360:I365"/>
    <mergeCell ref="F366:F371"/>
    <mergeCell ref="J258:J260"/>
    <mergeCell ref="G206:G211"/>
    <mergeCell ref="H206:H211"/>
    <mergeCell ref="I206:I211"/>
    <mergeCell ref="H230:H231"/>
    <mergeCell ref="F223:F224"/>
    <mergeCell ref="F344:F348"/>
    <mergeCell ref="G344:G348"/>
    <mergeCell ref="H344:H348"/>
    <mergeCell ref="F265:F267"/>
    <mergeCell ref="F261:F264"/>
    <mergeCell ref="G261:G264"/>
    <mergeCell ref="H261:H264"/>
    <mergeCell ref="J237:J240"/>
    <mergeCell ref="J241:J244"/>
    <mergeCell ref="J245:J248"/>
    <mergeCell ref="J249:J257"/>
    <mergeCell ref="G265:G267"/>
    <mergeCell ref="H265:H267"/>
    <mergeCell ref="F230:F231"/>
    <mergeCell ref="I289:I294"/>
    <mergeCell ref="I295:I300"/>
    <mergeCell ref="A380:J380"/>
    <mergeCell ref="A379:J379"/>
    <mergeCell ref="J206:J211"/>
    <mergeCell ref="J212:J216"/>
    <mergeCell ref="J223:J224"/>
    <mergeCell ref="J156:J162"/>
    <mergeCell ref="J163:J169"/>
    <mergeCell ref="J170:J176"/>
    <mergeCell ref="J177:J183"/>
    <mergeCell ref="J184:J190"/>
    <mergeCell ref="J191:J195"/>
    <mergeCell ref="A366:A371"/>
    <mergeCell ref="A223:A224"/>
    <mergeCell ref="A344:A348"/>
    <mergeCell ref="A265:A267"/>
    <mergeCell ref="A261:A264"/>
    <mergeCell ref="G170:G176"/>
    <mergeCell ref="H170:H176"/>
    <mergeCell ref="I170:I176"/>
    <mergeCell ref="A325:A331"/>
    <mergeCell ref="A295:A300"/>
    <mergeCell ref="G295:G300"/>
    <mergeCell ref="H295:H300"/>
    <mergeCell ref="F289:F294"/>
    <mergeCell ref="I306:I312"/>
    <mergeCell ref="G366:G371"/>
    <mergeCell ref="H366:H371"/>
    <mergeCell ref="I366:I371"/>
    <mergeCell ref="I261:I264"/>
    <mergeCell ref="F306:F312"/>
    <mergeCell ref="F318:F324"/>
    <mergeCell ref="F325:F331"/>
    <mergeCell ref="G354:G359"/>
    <mergeCell ref="H354:H359"/>
    <mergeCell ref="I354:I359"/>
    <mergeCell ref="F295:F300"/>
    <mergeCell ref="A268:A273"/>
    <mergeCell ref="A274:A288"/>
    <mergeCell ref="G274:G288"/>
    <mergeCell ref="H274:H288"/>
    <mergeCell ref="I274:I288"/>
    <mergeCell ref="I344:I348"/>
    <mergeCell ref="G318:G324"/>
    <mergeCell ref="H318:H324"/>
    <mergeCell ref="A225:A229"/>
    <mergeCell ref="F225:F229"/>
    <mergeCell ref="G225:G229"/>
    <mergeCell ref="H225:H229"/>
    <mergeCell ref="A313:A317"/>
    <mergeCell ref="F313:F317"/>
    <mergeCell ref="G313:G317"/>
    <mergeCell ref="H313:H317"/>
    <mergeCell ref="A258:A260"/>
    <mergeCell ref="P68:P73"/>
    <mergeCell ref="R68:R73"/>
    <mergeCell ref="S68:S73"/>
    <mergeCell ref="T68:T73"/>
    <mergeCell ref="U68:U73"/>
    <mergeCell ref="V68:V73"/>
    <mergeCell ref="A381:J381"/>
    <mergeCell ref="J332:J336"/>
    <mergeCell ref="J344:J348"/>
    <mergeCell ref="J354:J359"/>
    <mergeCell ref="J360:J365"/>
    <mergeCell ref="J366:J371"/>
    <mergeCell ref="J306:J312"/>
    <mergeCell ref="J313:J317"/>
    <mergeCell ref="J318:J324"/>
    <mergeCell ref="J325:J331"/>
    <mergeCell ref="I325:I331"/>
    <mergeCell ref="I318:I324"/>
    <mergeCell ref="I313:I317"/>
    <mergeCell ref="J265:J267"/>
    <mergeCell ref="J268:J273"/>
    <mergeCell ref="J274:J288"/>
    <mergeCell ref="J289:J294"/>
    <mergeCell ref="J225:J229"/>
    <mergeCell ref="J230:J231"/>
    <mergeCell ref="I332:I336"/>
    <mergeCell ref="A332:A336"/>
    <mergeCell ref="G332:G336"/>
    <mergeCell ref="H332:H336"/>
    <mergeCell ref="F332:F336"/>
    <mergeCell ref="A354:A359"/>
    <mergeCell ref="F354:F359"/>
    <mergeCell ref="A1:J1"/>
    <mergeCell ref="A360:A365"/>
    <mergeCell ref="W68:W73"/>
    <mergeCell ref="X68:X73"/>
    <mergeCell ref="Y68:Y73"/>
    <mergeCell ref="Z68:Z73"/>
    <mergeCell ref="A62:A67"/>
    <mergeCell ref="F62:F67"/>
    <mergeCell ref="G62:G67"/>
    <mergeCell ref="H62:H67"/>
    <mergeCell ref="I62:I67"/>
    <mergeCell ref="J62:J67"/>
    <mergeCell ref="K62:K67"/>
    <mergeCell ref="L62:L67"/>
    <mergeCell ref="M62:M67"/>
    <mergeCell ref="N62:N67"/>
    <mergeCell ref="O62:O67"/>
    <mergeCell ref="P62:P67"/>
    <mergeCell ref="R62:R67"/>
    <mergeCell ref="S62:S67"/>
    <mergeCell ref="T62:T67"/>
    <mergeCell ref="U62:U67"/>
    <mergeCell ref="V62:V67"/>
    <mergeCell ref="W62:W67"/>
    <mergeCell ref="X62:X67"/>
    <mergeCell ref="Y62:Y67"/>
    <mergeCell ref="Z62:Z67"/>
    <mergeCell ref="A68:A73"/>
    <mergeCell ref="F68:F73"/>
    <mergeCell ref="G68:G73"/>
    <mergeCell ref="H68:H73"/>
    <mergeCell ref="I68:I73"/>
  </mergeCells>
  <pageMargins left="0.7" right="0.7" top="0.75" bottom="0.75" header="0.3" footer="0.3"/>
  <pageSetup paperSize="9" scale="51" fitToHeight="0" orientation="portrait" r:id="rId1"/>
  <rowBreaks count="5" manualBreakCount="5">
    <brk id="82" max="16383" man="1"/>
    <brk id="126" max="16383" man="1"/>
    <brk id="235" max="16383" man="1"/>
    <brk id="304" max="16383" man="1"/>
    <brk id="3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EC77-1504-4793-AB72-55116EB4A638}">
  <sheetPr>
    <pageSetUpPr fitToPage="1"/>
  </sheetPr>
  <dimension ref="A1:AA22"/>
  <sheetViews>
    <sheetView workbookViewId="0">
      <selection activeCell="B8" sqref="B8"/>
    </sheetView>
  </sheetViews>
  <sheetFormatPr defaultRowHeight="15" x14ac:dyDescent="0.25"/>
  <cols>
    <col min="1" max="1" width="4.85546875" style="219" customWidth="1"/>
    <col min="2" max="2" width="52.85546875" style="219" customWidth="1"/>
    <col min="3" max="26" width="4.28515625" style="219" customWidth="1"/>
    <col min="27" max="27" width="28.42578125" style="277" customWidth="1"/>
    <col min="28" max="16384" width="9.140625" style="219"/>
  </cols>
  <sheetData>
    <row r="1" spans="1:27" x14ac:dyDescent="0.25">
      <c r="A1" s="494" t="s">
        <v>356</v>
      </c>
      <c r="B1" s="494"/>
      <c r="C1" s="494"/>
      <c r="D1" s="494"/>
      <c r="E1" s="494"/>
      <c r="F1" s="495"/>
      <c r="G1" s="495"/>
      <c r="H1" s="495"/>
      <c r="I1" s="495"/>
      <c r="J1" s="495"/>
      <c r="K1" s="495"/>
      <c r="L1" s="495"/>
      <c r="M1" s="495"/>
      <c r="N1" s="495"/>
      <c r="O1" s="495"/>
      <c r="P1" s="495"/>
      <c r="Q1" s="495"/>
      <c r="R1" s="495"/>
      <c r="S1" s="495"/>
      <c r="T1" s="495"/>
      <c r="U1" s="495"/>
      <c r="V1" s="495"/>
      <c r="W1" s="484" t="str">
        <f>kosztorys!I3</f>
        <v>do Oferty z dnia ...</v>
      </c>
      <c r="X1" s="485"/>
      <c r="Y1" s="485"/>
      <c r="Z1" s="485"/>
      <c r="AA1" s="486"/>
    </row>
    <row r="3" spans="1:27" ht="15.75" x14ac:dyDescent="0.25">
      <c r="A3" s="492" t="s">
        <v>359</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row>
    <row r="4" spans="1:27" ht="15.75" x14ac:dyDescent="0.25">
      <c r="A4" s="260"/>
      <c r="AA4" s="219"/>
    </row>
    <row r="5" spans="1:27" x14ac:dyDescent="0.25">
      <c r="A5" s="493" t="s">
        <v>360</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row>
    <row r="6" spans="1:27" ht="15.75" thickBot="1" x14ac:dyDescent="0.3"/>
    <row r="7" spans="1:27" s="283" customFormat="1" x14ac:dyDescent="0.25">
      <c r="A7" s="278" t="s">
        <v>316</v>
      </c>
      <c r="B7" s="275" t="s">
        <v>358</v>
      </c>
      <c r="C7" s="279">
        <v>1</v>
      </c>
      <c r="D7" s="279">
        <v>2</v>
      </c>
      <c r="E7" s="279">
        <v>3</v>
      </c>
      <c r="F7" s="280">
        <v>4</v>
      </c>
      <c r="G7" s="280">
        <v>5</v>
      </c>
      <c r="H7" s="280">
        <v>6</v>
      </c>
      <c r="I7" s="280">
        <v>7</v>
      </c>
      <c r="J7" s="280">
        <v>8</v>
      </c>
      <c r="K7" s="280">
        <v>9</v>
      </c>
      <c r="L7" s="280">
        <v>10</v>
      </c>
      <c r="M7" s="280">
        <v>11</v>
      </c>
      <c r="N7" s="280">
        <v>12</v>
      </c>
      <c r="O7" s="280">
        <v>13</v>
      </c>
      <c r="P7" s="280">
        <v>14</v>
      </c>
      <c r="Q7" s="280">
        <v>15</v>
      </c>
      <c r="R7" s="280">
        <v>16</v>
      </c>
      <c r="S7" s="280">
        <v>17</v>
      </c>
      <c r="T7" s="280">
        <v>18</v>
      </c>
      <c r="U7" s="280">
        <v>19</v>
      </c>
      <c r="V7" s="280">
        <v>20</v>
      </c>
      <c r="W7" s="280">
        <v>21</v>
      </c>
      <c r="X7" s="280">
        <v>22</v>
      </c>
      <c r="Y7" s="280">
        <v>23</v>
      </c>
      <c r="Z7" s="281">
        <v>24</v>
      </c>
      <c r="AA7" s="282" t="s">
        <v>362</v>
      </c>
    </row>
    <row r="8" spans="1:27" ht="28.5" customHeight="1" x14ac:dyDescent="0.25">
      <c r="A8" s="284">
        <v>1</v>
      </c>
      <c r="B8" s="285" t="str">
        <f>kosztorys!B9</f>
        <v xml:space="preserve">ETAP 1.1 - PRACE PRZYGOTOWAWCZE, ROBOTY ZIEMNE </v>
      </c>
      <c r="C8" s="286"/>
      <c r="D8" s="286"/>
      <c r="E8" s="286"/>
      <c r="F8" s="287"/>
      <c r="G8" s="287"/>
      <c r="H8" s="287"/>
      <c r="I8" s="287"/>
      <c r="J8" s="287"/>
      <c r="K8" s="287"/>
      <c r="L8" s="287"/>
      <c r="M8" s="287"/>
      <c r="N8" s="287"/>
      <c r="O8" s="287"/>
      <c r="P8" s="287"/>
      <c r="Q8" s="287"/>
      <c r="R8" s="287"/>
      <c r="S8" s="287"/>
      <c r="T8" s="287"/>
      <c r="U8" s="287"/>
      <c r="V8" s="287"/>
      <c r="W8" s="287"/>
      <c r="X8" s="287"/>
      <c r="Y8" s="287"/>
      <c r="Z8" s="288"/>
      <c r="AA8" s="289"/>
    </row>
    <row r="9" spans="1:27" ht="28.5" customHeight="1" x14ac:dyDescent="0.25">
      <c r="A9" s="284">
        <v>2</v>
      </c>
      <c r="B9" s="285" t="str">
        <f>kosztorys!B83</f>
        <v>ETAP 1.2 - KUBATURA (stan surowy otwarty)</v>
      </c>
      <c r="C9" s="286"/>
      <c r="D9" s="286"/>
      <c r="E9" s="286"/>
      <c r="F9" s="287"/>
      <c r="G9" s="287"/>
      <c r="H9" s="287"/>
      <c r="I9" s="287"/>
      <c r="J9" s="287"/>
      <c r="K9" s="287"/>
      <c r="L9" s="287"/>
      <c r="M9" s="287"/>
      <c r="N9" s="287"/>
      <c r="O9" s="287"/>
      <c r="P9" s="287"/>
      <c r="Q9" s="287"/>
      <c r="R9" s="287"/>
      <c r="S9" s="287"/>
      <c r="T9" s="287"/>
      <c r="U9" s="287"/>
      <c r="V9" s="287"/>
      <c r="W9" s="287"/>
      <c r="X9" s="287"/>
      <c r="Y9" s="287"/>
      <c r="Z9" s="288"/>
      <c r="AA9" s="289"/>
    </row>
    <row r="10" spans="1:27" ht="28.5" customHeight="1" x14ac:dyDescent="0.25">
      <c r="A10" s="284">
        <v>3</v>
      </c>
      <c r="B10" s="285" t="str">
        <f>kosztorys!B127</f>
        <v xml:space="preserve">ETAP 1.3 - STAN ZAMKNIĘTY (AKCESORIA / STOLARKA) </v>
      </c>
      <c r="C10" s="286"/>
      <c r="D10" s="286"/>
      <c r="E10" s="286"/>
      <c r="F10" s="287"/>
      <c r="G10" s="287"/>
      <c r="H10" s="287"/>
      <c r="I10" s="287"/>
      <c r="J10" s="287"/>
      <c r="K10" s="287"/>
      <c r="L10" s="287"/>
      <c r="M10" s="287"/>
      <c r="N10" s="287"/>
      <c r="O10" s="287"/>
      <c r="P10" s="287"/>
      <c r="Q10" s="287"/>
      <c r="R10" s="287"/>
      <c r="S10" s="287"/>
      <c r="T10" s="287"/>
      <c r="U10" s="287"/>
      <c r="V10" s="287"/>
      <c r="W10" s="287"/>
      <c r="X10" s="287"/>
      <c r="Y10" s="287"/>
      <c r="Z10" s="288"/>
      <c r="AA10" s="289"/>
    </row>
    <row r="11" spans="1:27" ht="28.5" customHeight="1" x14ac:dyDescent="0.25">
      <c r="A11" s="284">
        <v>4</v>
      </c>
      <c r="B11" s="285" t="str">
        <f>kosztorys!B236</f>
        <v>ETAP 1.4 - INSTALACJE</v>
      </c>
      <c r="C11" s="286"/>
      <c r="D11" s="286"/>
      <c r="E11" s="286"/>
      <c r="F11" s="287"/>
      <c r="G11" s="287"/>
      <c r="H11" s="287"/>
      <c r="I11" s="287"/>
      <c r="J11" s="287"/>
      <c r="K11" s="287"/>
      <c r="L11" s="287"/>
      <c r="M11" s="287"/>
      <c r="N11" s="287"/>
      <c r="O11" s="287"/>
      <c r="P11" s="287"/>
      <c r="Q11" s="287"/>
      <c r="R11" s="287"/>
      <c r="S11" s="287"/>
      <c r="T11" s="287"/>
      <c r="U11" s="287"/>
      <c r="V11" s="287"/>
      <c r="W11" s="287"/>
      <c r="X11" s="287"/>
      <c r="Y11" s="287"/>
      <c r="Z11" s="288"/>
      <c r="AA11" s="289"/>
    </row>
    <row r="12" spans="1:27" ht="28.5" customHeight="1" x14ac:dyDescent="0.25">
      <c r="A12" s="284">
        <v>5</v>
      </c>
      <c r="B12" s="285" t="str">
        <f>kosztorys!B305</f>
        <v>ETAP 1.5 - PRACE WYKOŃCZENIOWE</v>
      </c>
      <c r="C12" s="286"/>
      <c r="D12" s="286"/>
      <c r="E12" s="286"/>
      <c r="F12" s="287"/>
      <c r="G12" s="287"/>
      <c r="H12" s="287"/>
      <c r="I12" s="287"/>
      <c r="J12" s="287"/>
      <c r="K12" s="287"/>
      <c r="L12" s="287"/>
      <c r="M12" s="287"/>
      <c r="N12" s="287"/>
      <c r="O12" s="287"/>
      <c r="P12" s="287"/>
      <c r="Q12" s="287"/>
      <c r="R12" s="287"/>
      <c r="S12" s="287"/>
      <c r="T12" s="287"/>
      <c r="U12" s="287"/>
      <c r="V12" s="287"/>
      <c r="W12" s="287"/>
      <c r="X12" s="287"/>
      <c r="Y12" s="287"/>
      <c r="Z12" s="288"/>
      <c r="AA12" s="289"/>
    </row>
    <row r="13" spans="1:27" ht="28.5" customHeight="1" thickBot="1" x14ac:dyDescent="0.3">
      <c r="A13" s="290">
        <v>6</v>
      </c>
      <c r="B13" s="291" t="str">
        <f>kosztorys!B353</f>
        <v xml:space="preserve">ETAP 1.6 - ZAGOSPODAROWANIE TERENU </v>
      </c>
      <c r="C13" s="292"/>
      <c r="D13" s="292"/>
      <c r="E13" s="292"/>
      <c r="F13" s="293"/>
      <c r="G13" s="293"/>
      <c r="H13" s="293"/>
      <c r="I13" s="293"/>
      <c r="J13" s="293"/>
      <c r="K13" s="293"/>
      <c r="L13" s="293"/>
      <c r="M13" s="293"/>
      <c r="N13" s="293"/>
      <c r="O13" s="293"/>
      <c r="P13" s="293"/>
      <c r="Q13" s="293"/>
      <c r="R13" s="293"/>
      <c r="S13" s="293"/>
      <c r="T13" s="293"/>
      <c r="U13" s="293"/>
      <c r="V13" s="293"/>
      <c r="W13" s="293"/>
      <c r="X13" s="293"/>
      <c r="Y13" s="293"/>
      <c r="Z13" s="294"/>
      <c r="AA13" s="295"/>
    </row>
    <row r="14" spans="1:27" s="283" customFormat="1" ht="28.5" customHeight="1" thickBot="1" x14ac:dyDescent="0.3">
      <c r="A14" s="296" t="s">
        <v>321</v>
      </c>
      <c r="B14" s="297"/>
      <c r="C14" s="298"/>
      <c r="D14" s="298"/>
      <c r="E14" s="298"/>
      <c r="F14" s="299"/>
      <c r="G14" s="299"/>
      <c r="H14" s="299"/>
      <c r="I14" s="299"/>
      <c r="J14" s="299"/>
      <c r="K14" s="299"/>
      <c r="L14" s="299"/>
      <c r="M14" s="299"/>
      <c r="N14" s="299"/>
      <c r="O14" s="299"/>
      <c r="P14" s="299"/>
      <c r="Q14" s="299"/>
      <c r="R14" s="299"/>
      <c r="S14" s="299"/>
      <c r="T14" s="299"/>
      <c r="U14" s="299"/>
      <c r="V14" s="299"/>
      <c r="W14" s="299"/>
      <c r="X14" s="299"/>
      <c r="Y14" s="299"/>
      <c r="Z14" s="300"/>
      <c r="AA14" s="301"/>
    </row>
    <row r="16" spans="1:27" s="8" customFormat="1" x14ac:dyDescent="0.25">
      <c r="A16" s="388" t="s">
        <v>370</v>
      </c>
      <c r="B16" s="389"/>
      <c r="C16" s="389"/>
      <c r="D16" s="389"/>
      <c r="E16" s="389"/>
      <c r="F16" s="389"/>
      <c r="G16" s="389"/>
      <c r="H16" s="389"/>
      <c r="I16" s="389"/>
      <c r="J16" s="389"/>
      <c r="K16" s="486"/>
      <c r="L16" s="486"/>
      <c r="M16" s="486"/>
      <c r="N16" s="486"/>
      <c r="O16" s="486"/>
      <c r="P16" s="486"/>
      <c r="Q16" s="486"/>
      <c r="R16" s="486"/>
      <c r="S16" s="486"/>
      <c r="T16" s="486"/>
      <c r="U16" s="486"/>
      <c r="V16" s="486"/>
      <c r="W16" s="486"/>
      <c r="X16" s="486"/>
      <c r="Y16" s="486"/>
      <c r="Z16" s="486"/>
      <c r="AA16" s="486"/>
    </row>
    <row r="17" spans="1:27" s="8" customFormat="1" ht="92.25" customHeight="1" x14ac:dyDescent="0.25">
      <c r="A17" s="386"/>
      <c r="B17" s="387"/>
      <c r="C17" s="387"/>
      <c r="D17" s="387"/>
      <c r="E17" s="387"/>
      <c r="F17" s="387"/>
      <c r="G17" s="387"/>
      <c r="H17" s="387"/>
      <c r="I17" s="387"/>
      <c r="J17" s="387"/>
      <c r="K17" s="486"/>
      <c r="L17" s="486"/>
      <c r="M17" s="486"/>
      <c r="N17" s="486"/>
      <c r="O17" s="486"/>
      <c r="P17" s="486"/>
      <c r="Q17" s="486"/>
      <c r="R17" s="486"/>
      <c r="S17" s="486"/>
      <c r="T17" s="486"/>
      <c r="U17" s="486"/>
      <c r="V17" s="486"/>
      <c r="W17" s="486"/>
      <c r="X17" s="486"/>
      <c r="Y17" s="486"/>
      <c r="Z17" s="486"/>
      <c r="AA17" s="486"/>
    </row>
    <row r="18" spans="1:27" s="302" customFormat="1" x14ac:dyDescent="0.25">
      <c r="AA18" s="303"/>
    </row>
    <row r="20" spans="1:27" s="8" customFormat="1" ht="19.5" customHeight="1" x14ac:dyDescent="0.25">
      <c r="A20" s="12"/>
      <c r="B20" s="263" t="s">
        <v>361</v>
      </c>
      <c r="C20" s="468"/>
      <c r="D20" s="469"/>
      <c r="E20" s="469"/>
      <c r="F20" s="469"/>
      <c r="G20" s="469"/>
      <c r="H20" s="469"/>
      <c r="I20" s="469"/>
      <c r="J20" s="469"/>
      <c r="K20" s="487"/>
      <c r="L20" s="487"/>
      <c r="M20" s="487"/>
      <c r="N20" s="487"/>
      <c r="O20" s="487"/>
      <c r="P20" s="487"/>
      <c r="Q20" s="487"/>
      <c r="R20" s="487"/>
      <c r="S20" s="487"/>
      <c r="T20" s="487"/>
      <c r="U20" s="487"/>
      <c r="V20" s="487"/>
      <c r="W20" s="487"/>
      <c r="X20" s="487"/>
      <c r="Y20" s="487"/>
      <c r="Z20" s="487"/>
      <c r="AA20" s="276"/>
    </row>
    <row r="21" spans="1:27" s="8" customFormat="1" ht="19.5" customHeight="1" x14ac:dyDescent="0.25">
      <c r="A21" s="12"/>
      <c r="B21" s="263" t="s">
        <v>326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276"/>
    </row>
    <row r="22" spans="1:27" s="8" customFormat="1" ht="35.25" x14ac:dyDescent="0.25">
      <c r="A22" s="12"/>
      <c r="B22" s="264" t="s">
        <v>364</v>
      </c>
      <c r="C22" s="489"/>
      <c r="D22" s="490"/>
      <c r="E22" s="490"/>
      <c r="F22" s="490"/>
      <c r="G22" s="490"/>
      <c r="H22" s="490"/>
      <c r="I22" s="490"/>
      <c r="J22" s="490"/>
      <c r="K22" s="491"/>
      <c r="L22" s="491"/>
      <c r="M22" s="491"/>
      <c r="N22" s="491"/>
      <c r="O22" s="491"/>
      <c r="P22" s="491"/>
      <c r="Q22" s="491"/>
      <c r="R22" s="491"/>
      <c r="S22" s="491"/>
      <c r="T22" s="491"/>
      <c r="U22" s="491"/>
      <c r="V22" s="491"/>
      <c r="W22" s="491"/>
      <c r="X22" s="491"/>
      <c r="Y22" s="491"/>
      <c r="Z22" s="491"/>
      <c r="AA22" s="276"/>
    </row>
  </sheetData>
  <mergeCells count="9">
    <mergeCell ref="W1:AA1"/>
    <mergeCell ref="C20:Z20"/>
    <mergeCell ref="C21:Z21"/>
    <mergeCell ref="C22:Z22"/>
    <mergeCell ref="A3:AA3"/>
    <mergeCell ref="A5:AA5"/>
    <mergeCell ref="A16:AA16"/>
    <mergeCell ref="A17:AA17"/>
    <mergeCell ref="A1:V1"/>
  </mergeCells>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EC7E-50E8-4C2E-BE33-D591B720FFA9}">
  <dimension ref="A1:I21"/>
  <sheetViews>
    <sheetView workbookViewId="0">
      <selection activeCell="B7" sqref="B7:B12"/>
    </sheetView>
  </sheetViews>
  <sheetFormatPr defaultRowHeight="15" x14ac:dyDescent="0.25"/>
  <cols>
    <col min="1" max="1" width="4.85546875" customWidth="1"/>
    <col min="2" max="2" width="53.5703125" customWidth="1"/>
    <col min="3" max="7" width="14.42578125" customWidth="1"/>
  </cols>
  <sheetData>
    <row r="1" spans="1:9" x14ac:dyDescent="0.25">
      <c r="B1" s="269"/>
      <c r="C1" s="269"/>
      <c r="D1" s="270"/>
      <c r="E1" s="271" t="s">
        <v>357</v>
      </c>
      <c r="F1" s="272" t="str">
        <f>kosztorys!I3</f>
        <v>do Oferty z dnia ...</v>
      </c>
    </row>
    <row r="3" spans="1:9" ht="15.75" x14ac:dyDescent="0.25">
      <c r="A3" s="492" t="s">
        <v>367</v>
      </c>
      <c r="B3" s="486"/>
      <c r="C3" s="486"/>
      <c r="D3" s="486"/>
      <c r="E3" s="486"/>
      <c r="F3" s="486"/>
      <c r="G3" s="486"/>
    </row>
    <row r="4" spans="1:9" ht="40.5" customHeight="1" x14ac:dyDescent="0.25">
      <c r="A4" s="493" t="s">
        <v>324</v>
      </c>
      <c r="B4" s="401"/>
      <c r="C4" s="401"/>
      <c r="D4" s="401"/>
      <c r="E4" s="401"/>
      <c r="F4" s="401"/>
      <c r="G4" s="401"/>
    </row>
    <row r="5" spans="1:9" ht="15.75" thickBot="1" x14ac:dyDescent="0.3"/>
    <row r="6" spans="1:9" s="240" customFormat="1" x14ac:dyDescent="0.25">
      <c r="A6" s="274" t="s">
        <v>316</v>
      </c>
      <c r="B6" s="273" t="s">
        <v>314</v>
      </c>
      <c r="C6" s="256" t="s">
        <v>315</v>
      </c>
      <c r="D6" s="256" t="s">
        <v>317</v>
      </c>
      <c r="E6" s="256" t="s">
        <v>318</v>
      </c>
      <c r="F6" s="257" t="s">
        <v>319</v>
      </c>
      <c r="G6" s="258" t="s">
        <v>320</v>
      </c>
      <c r="I6" s="261" t="s">
        <v>323</v>
      </c>
    </row>
    <row r="7" spans="1:9" x14ac:dyDescent="0.25">
      <c r="A7" s="244">
        <v>1</v>
      </c>
      <c r="B7" s="242" t="str">
        <f>kosztorys!B9</f>
        <v xml:space="preserve">ETAP 1.1 - PRACE PRZYGOTOWAWCZE, ROBOTY ZIEMNE </v>
      </c>
      <c r="C7" s="243">
        <f>kosztorys!R82</f>
        <v>0</v>
      </c>
      <c r="D7" s="243">
        <f>kosztorys!S82</f>
        <v>0</v>
      </c>
      <c r="E7" s="243">
        <f>kosztorys!T82</f>
        <v>0</v>
      </c>
      <c r="F7" s="251">
        <f>kosztorys!U82</f>
        <v>0</v>
      </c>
      <c r="G7" s="254">
        <f>kosztorys!V82</f>
        <v>0</v>
      </c>
      <c r="I7" s="261" t="b">
        <f>G7=kosztorys!I82</f>
        <v>1</v>
      </c>
    </row>
    <row r="8" spans="1:9" x14ac:dyDescent="0.25">
      <c r="A8" s="244">
        <v>2</v>
      </c>
      <c r="B8" s="242" t="str">
        <f>kosztorys!B83</f>
        <v>ETAP 1.2 - KUBATURA (stan surowy otwarty)</v>
      </c>
      <c r="C8" s="243">
        <f>kosztorys!R126</f>
        <v>0</v>
      </c>
      <c r="D8" s="243">
        <f>kosztorys!S126</f>
        <v>0</v>
      </c>
      <c r="E8" s="243">
        <f>kosztorys!T126</f>
        <v>0</v>
      </c>
      <c r="F8" s="251">
        <f>kosztorys!U126</f>
        <v>0</v>
      </c>
      <c r="G8" s="254">
        <f>kosztorys!V126</f>
        <v>0</v>
      </c>
      <c r="I8" s="261" t="b">
        <f>G8=kosztorys!I126</f>
        <v>1</v>
      </c>
    </row>
    <row r="9" spans="1:9" x14ac:dyDescent="0.25">
      <c r="A9" s="244">
        <v>3</v>
      </c>
      <c r="B9" s="242" t="str">
        <f>kosztorys!B127</f>
        <v xml:space="preserve">ETAP 1.3 - STAN ZAMKNIĘTY (AKCESORIA / STOLARKA) </v>
      </c>
      <c r="C9" s="243">
        <f>kosztorys!R235</f>
        <v>0</v>
      </c>
      <c r="D9" s="243">
        <f>kosztorys!S235</f>
        <v>0</v>
      </c>
      <c r="E9" s="243">
        <f>kosztorys!T235</f>
        <v>0</v>
      </c>
      <c r="F9" s="251">
        <f>kosztorys!U235</f>
        <v>0</v>
      </c>
      <c r="G9" s="254">
        <f>kosztorys!V235</f>
        <v>0</v>
      </c>
      <c r="I9" s="261" t="b">
        <f>G9=kosztorys!I235</f>
        <v>1</v>
      </c>
    </row>
    <row r="10" spans="1:9" x14ac:dyDescent="0.25">
      <c r="A10" s="244">
        <v>4</v>
      </c>
      <c r="B10" s="242" t="str">
        <f>kosztorys!B236</f>
        <v>ETAP 1.4 - INSTALACJE</v>
      </c>
      <c r="C10" s="243">
        <f>kosztorys!R304</f>
        <v>0</v>
      </c>
      <c r="D10" s="243">
        <f>kosztorys!S304</f>
        <v>0</v>
      </c>
      <c r="E10" s="243">
        <f>kosztorys!T304</f>
        <v>0</v>
      </c>
      <c r="F10" s="251">
        <f>kosztorys!U304</f>
        <v>0</v>
      </c>
      <c r="G10" s="254">
        <f>kosztorys!V304</f>
        <v>0</v>
      </c>
      <c r="I10" s="261" t="b">
        <f>G10=kosztorys!I304</f>
        <v>1</v>
      </c>
    </row>
    <row r="11" spans="1:9" x14ac:dyDescent="0.25">
      <c r="A11" s="244">
        <v>5</v>
      </c>
      <c r="B11" s="242" t="str">
        <f>kosztorys!B305</f>
        <v>ETAP 1.5 - PRACE WYKOŃCZENIOWE</v>
      </c>
      <c r="C11" s="243">
        <f>kosztorys!R352</f>
        <v>0</v>
      </c>
      <c r="D11" s="243">
        <f>kosztorys!S352</f>
        <v>0</v>
      </c>
      <c r="E11" s="243">
        <f>kosztorys!T352</f>
        <v>0</v>
      </c>
      <c r="F11" s="251">
        <f>kosztorys!U352</f>
        <v>0</v>
      </c>
      <c r="G11" s="254">
        <f>kosztorys!V352</f>
        <v>0</v>
      </c>
      <c r="I11" s="261" t="b">
        <f>G11=kosztorys!I352</f>
        <v>1</v>
      </c>
    </row>
    <row r="12" spans="1:9" ht="15.75" thickBot="1" x14ac:dyDescent="0.3">
      <c r="A12" s="249">
        <v>6</v>
      </c>
      <c r="B12" s="245" t="str">
        <f>kosztorys!B353</f>
        <v xml:space="preserve">ETAP 1.6 - ZAGOSPODAROWANIE TERENU </v>
      </c>
      <c r="C12" s="246">
        <f>kosztorys!R372</f>
        <v>0</v>
      </c>
      <c r="D12" s="246">
        <f>kosztorys!S372</f>
        <v>0</v>
      </c>
      <c r="E12" s="246">
        <f>kosztorys!T372</f>
        <v>0</v>
      </c>
      <c r="F12" s="252">
        <f>kosztorys!U372</f>
        <v>0</v>
      </c>
      <c r="G12" s="255">
        <f>kosztorys!V372</f>
        <v>0</v>
      </c>
      <c r="I12" s="261" t="b">
        <f>G12=kosztorys!V375</f>
        <v>1</v>
      </c>
    </row>
    <row r="13" spans="1:9" s="240" customFormat="1" ht="15.75" thickBot="1" x14ac:dyDescent="0.3">
      <c r="A13" s="247" t="s">
        <v>321</v>
      </c>
      <c r="B13" s="250"/>
      <c r="C13" s="248">
        <f>SUM(C7:C12)</f>
        <v>0</v>
      </c>
      <c r="D13" s="248">
        <f t="shared" ref="D13:G13" si="0">SUM(D7:D12)</f>
        <v>0</v>
      </c>
      <c r="E13" s="248">
        <f t="shared" si="0"/>
        <v>0</v>
      </c>
      <c r="F13" s="253">
        <f t="shared" si="0"/>
        <v>0</v>
      </c>
      <c r="G13" s="259">
        <f t="shared" si="0"/>
        <v>0</v>
      </c>
      <c r="I13" s="261" t="b">
        <f>G13=kosztorys!V376</f>
        <v>1</v>
      </c>
    </row>
    <row r="15" spans="1:9" s="241" customFormat="1" x14ac:dyDescent="0.25"/>
    <row r="17" spans="1:7" x14ac:dyDescent="0.25">
      <c r="A17" s="496" t="s">
        <v>241</v>
      </c>
      <c r="B17" s="497"/>
      <c r="C17" s="468"/>
      <c r="D17" s="469"/>
      <c r="E17" s="469"/>
      <c r="F17" s="469"/>
      <c r="G17" s="469"/>
    </row>
    <row r="18" spans="1:7" x14ac:dyDescent="0.25">
      <c r="A18" s="496" t="s">
        <v>326</v>
      </c>
      <c r="B18" s="497"/>
      <c r="C18" s="468"/>
      <c r="D18" s="469"/>
      <c r="E18" s="469"/>
      <c r="F18" s="469"/>
      <c r="G18" s="469"/>
    </row>
    <row r="19" spans="1:7" ht="42.75" customHeight="1" x14ac:dyDescent="0.25">
      <c r="A19" s="498" t="s">
        <v>363</v>
      </c>
      <c r="B19" s="499"/>
      <c r="C19" s="470"/>
      <c r="D19" s="471"/>
      <c r="E19" s="471"/>
      <c r="F19" s="471"/>
      <c r="G19" s="471"/>
    </row>
    <row r="21" spans="1:7" x14ac:dyDescent="0.25">
      <c r="A21" s="262"/>
      <c r="B21" s="261" t="s">
        <v>322</v>
      </c>
      <c r="C21" s="261" t="b">
        <f>C13=kosztorys!R376</f>
        <v>1</v>
      </c>
      <c r="D21" s="261" t="b">
        <f>D13=kosztorys!S376</f>
        <v>1</v>
      </c>
      <c r="E21" s="261" t="b">
        <f>E13=kosztorys!T376</f>
        <v>1</v>
      </c>
      <c r="F21" s="261" t="b">
        <f>F13=kosztorys!U376</f>
        <v>1</v>
      </c>
      <c r="G21" s="261" t="b">
        <f>G13=kosztorys!V376</f>
        <v>1</v>
      </c>
    </row>
  </sheetData>
  <mergeCells count="8">
    <mergeCell ref="A3:G3"/>
    <mergeCell ref="A4:G4"/>
    <mergeCell ref="A17:B17"/>
    <mergeCell ref="A19:B19"/>
    <mergeCell ref="C19:G19"/>
    <mergeCell ref="C17:G17"/>
    <mergeCell ref="A18:B18"/>
    <mergeCell ref="C18:G1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kosztorys</vt:lpstr>
      <vt:lpstr>harmonogram-wykres Gantta</vt:lpstr>
      <vt:lpstr>Podsumowanie</vt:lpstr>
      <vt:lpstr>kosztorys!Obszar_wydruku</vt:lpstr>
      <vt:lpstr>Podsumowanie!Obszar_wydruku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Adam</cp:lastModifiedBy>
  <cp:lastPrinted>2023-03-10T14:53:51Z</cp:lastPrinted>
  <dcterms:created xsi:type="dcterms:W3CDTF">2023-01-26T14:03:20Z</dcterms:created>
  <dcterms:modified xsi:type="dcterms:W3CDTF">2023-03-10T15:06:55Z</dcterms:modified>
</cp:coreProperties>
</file>